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375" windowWidth="15480" windowHeight="11640" activeTab="0"/>
  </bookViews>
  <sheets>
    <sheet name="přehled kalkulací tisku a kopií" sheetId="1" r:id="rId1"/>
    <sheet name="XEROX DOCUPRINT N40 (A4)" sheetId="2" state="hidden" r:id="rId2"/>
    <sheet name="XEROX DOCUPRINT N40 (A4_2)" sheetId="3" state="hidden" r:id="rId3"/>
    <sheet name="XEROX DOCUPRINT N40 (A3)" sheetId="4" state="hidden" r:id="rId4"/>
    <sheet name="XEROX DOCUPRINT N40 (A3_2)" sheetId="5" state="hidden" r:id="rId5"/>
    <sheet name="CANON iR1600" sheetId="6" state="hidden" r:id="rId6"/>
    <sheet name="kopie A4" sheetId="7" state="hidden" r:id="rId7"/>
    <sheet name="kopie A4 (2)" sheetId="8" state="hidden" r:id="rId8"/>
    <sheet name="kopie A3" sheetId="9" state="hidden" r:id="rId9"/>
    <sheet name="kopie A3 (2)" sheetId="10" state="hidden" r:id="rId10"/>
    <sheet name="kopie A1, A2" sheetId="11" state="hidden" r:id="rId11"/>
    <sheet name="XEROX PHASER 8400" sheetId="12" r:id="rId12"/>
    <sheet name="Plotter HP 5000PS (mapy)" sheetId="13" state="hidden" r:id="rId13"/>
    <sheet name="Plotter HP 5000PS (obrázky)" sheetId="14" state="hidden" r:id="rId14"/>
    <sheet name="Xerox Phaser 2135 N (mapy)" sheetId="15" state="hidden" r:id="rId15"/>
    <sheet name="Xerox Phaser 2135 N (obrázky)" sheetId="16" state="hidden" r:id="rId16"/>
    <sheet name="vypalování dat" sheetId="17" state="hidden" r:id="rId17"/>
    <sheet name="disketa" sheetId="18" state="hidden" r:id="rId18"/>
    <sheet name="kalkulace z internetu" sheetId="19" state="hidden" r:id="rId19"/>
    <sheet name="auta" sheetId="20" state="hidden" r:id="rId20"/>
  </sheets>
  <definedNames>
    <definedName name="_xlnm.Print_Titles" localSheetId="0">'přehled kalkulací tisku a kopií'!$1:$14</definedName>
    <definedName name="_xlnm.Print_Area" localSheetId="18">'kalkulace z internetu'!$A$1:$O$198</definedName>
    <definedName name="_xlnm.Print_Area" localSheetId="0">'přehled kalkulací tisku a kopií'!$A$1:$G$71</definedName>
  </definedNames>
  <calcPr fullCalcOnLoad="1"/>
</workbook>
</file>

<file path=xl/sharedStrings.xml><?xml version="1.0" encoding="utf-8"?>
<sst xmlns="http://schemas.openxmlformats.org/spreadsheetml/2006/main" count="795" uniqueCount="313">
  <si>
    <t>terénní auta</t>
  </si>
  <si>
    <t>osobní auta</t>
  </si>
  <si>
    <t>manažerská auta</t>
  </si>
  <si>
    <t>užitková auta</t>
  </si>
  <si>
    <t>Vypracoval: Ing. Stanislav Nožička</t>
  </si>
  <si>
    <t>Za ekonomický odbor: Ing. Tomáš Pěnek</t>
  </si>
  <si>
    <t>č.j.  /2006/EO</t>
  </si>
  <si>
    <t>Sazby na 1 km pro rok 2006 pro projekty VaV</t>
  </si>
  <si>
    <t>sazba na 1 km pro rok 2006</t>
  </si>
  <si>
    <t>Toner Cartridge (23,000 Pages*)</t>
  </si>
  <si>
    <t>Řada: Xerox Phaser 8400</t>
  </si>
  <si>
    <t>100 listů A4 štítků (14 ks/str.); velikost štítku 38,1x99,1mm; speciální papír pro tuhý inkoust a laser</t>
  </si>
  <si>
    <t>100 listů A4 štítků (8 ks/str.); velikost štítku 7,7x99,1mm; spec. papír pro tuhý inkoust a laser</t>
  </si>
  <si>
    <t>Čisticí souprava; P850, 860, 8200</t>
  </si>
  <si>
    <t>103R01019</t>
  </si>
  <si>
    <t>Třídílná leporela Phaser, 150 listů, 176 g/mA4 (210 x 297mm)</t>
  </si>
  <si>
    <t>103R01021</t>
  </si>
  <si>
    <t>Vodě odolný papír Phaser, 150 listů, 100g/mA4 (210 x 297mm)</t>
  </si>
  <si>
    <t>103R01040</t>
  </si>
  <si>
    <t>Profesionální fólie pro zpětný projektor, A4, 50 listů, speciální fólie pro tuhý inkoust; Phaser 8400</t>
  </si>
  <si>
    <t>108R00602</t>
  </si>
  <si>
    <t>Phaser 8400, Maintenance válec (standardní až 10.000 stránek při 5% pokrytí)</t>
  </si>
  <si>
    <t>108R00603</t>
  </si>
  <si>
    <t>Phaser 8400, Maintenance válec (vysokokapacitní až 30.000 stránek při 5% pokrytí)</t>
  </si>
  <si>
    <t>108R00604</t>
  </si>
  <si>
    <t>Černý tuhý inkoust ColorStix®, 3 kostky, (3400 str@5%); P8400</t>
  </si>
  <si>
    <t>108R00605</t>
  </si>
  <si>
    <t>Azurový tuhý inkoust ColorStix®, 3 kostky, (3400 str@5%); P8400</t>
  </si>
  <si>
    <t>108R00606</t>
  </si>
  <si>
    <t>Purpurový tuhý inkoust ColorStix®, 3 kostky, (3400 str@5%); P8400</t>
  </si>
  <si>
    <t>108R00607</t>
  </si>
  <si>
    <t>Žlutý tuhý inkoust ColorStix®, 3 kostky, (3400 str@5%); P8400</t>
  </si>
  <si>
    <t>108R00608</t>
  </si>
  <si>
    <t>Černý tuhý inkoust ColorStix®, 6 kostek, (6800 str@5%); P8400</t>
  </si>
  <si>
    <t>109R00736</t>
  </si>
  <si>
    <t>Zásobník na odpadní inkoust, Phaser 8400</t>
  </si>
  <si>
    <t>Produkty</t>
  </si>
  <si>
    <t>CANON iR1600/1605/1610F</t>
  </si>
  <si>
    <t>Detail</t>
  </si>
  <si>
    <t>Digitální multifunkční zařízení formátu A3 s měsíčním zatížením cca 7000 kopií.</t>
  </si>
  <si>
    <t>Technické parametry</t>
  </si>
  <si>
    <t>stolní kopírovací stroj</t>
  </si>
  <si>
    <t>laserový se suchým elektrostatickým přenosem</t>
  </si>
  <si>
    <t>Pevná</t>
  </si>
  <si>
    <t>listy, knihy a trojrozměrné předměty do hmotnosti 2 kg</t>
  </si>
  <si>
    <t>16 str. A4/min., 8str.A3/min.</t>
  </si>
  <si>
    <t>A3</t>
  </si>
  <si>
    <t>A6 - A3</t>
  </si>
  <si>
    <t>600 x 600dpi</t>
  </si>
  <si>
    <t>1200 x 600dpi</t>
  </si>
  <si>
    <t>50 - 200% po 1%</t>
  </si>
  <si>
    <t>cca 8,2s</t>
  </si>
  <si>
    <t>30s a nebo méně</t>
  </si>
  <si>
    <t>250 listů</t>
  </si>
  <si>
    <t>60-90g/m2 ze zásobníku,60-120g/m2 ručně</t>
  </si>
  <si>
    <t>volitelný - 50 listů</t>
  </si>
  <si>
    <t>USB, paralelní</t>
  </si>
  <si>
    <t>Ethernet (10/100 TX)</t>
  </si>
  <si>
    <t>Windows 95/98/NT4.0/2000/Me/XP, MaxOS 7.5 nebo vyšší, Solaris 1.1X, 2.5</t>
  </si>
  <si>
    <t>615x631x662 mm</t>
  </si>
  <si>
    <t>Doplňky a příslušenství</t>
  </si>
  <si>
    <t>Volitelné doplňky</t>
  </si>
  <si>
    <t>Spotřební materiál</t>
  </si>
  <si>
    <t>Toner: C-EXV 5</t>
  </si>
  <si>
    <t>Životnost:</t>
  </si>
  <si>
    <t>15700 kopií</t>
  </si>
  <si>
    <t>© Copyright 2005, VDC kancelářská technika, s.r.o.</t>
  </si>
  <si>
    <t>Created by Genetrio</t>
  </si>
  <si>
    <t>Technické parametry Název</t>
  </si>
  <si>
    <t xml:space="preserve">Typ </t>
  </si>
  <si>
    <t xml:space="preserve">Systém kopírování </t>
  </si>
  <si>
    <t xml:space="preserve">Kopírovací deska </t>
  </si>
  <si>
    <t xml:space="preserve">Originály </t>
  </si>
  <si>
    <t xml:space="preserve">Rychlost kopírování </t>
  </si>
  <si>
    <t xml:space="preserve">Maximální velikost originálu </t>
  </si>
  <si>
    <t xml:space="preserve">Velikost kopií </t>
  </si>
  <si>
    <t xml:space="preserve">Rozlišení skenování </t>
  </si>
  <si>
    <t xml:space="preserve">Rozlišení tisku </t>
  </si>
  <si>
    <t xml:space="preserve">Zoom </t>
  </si>
  <si>
    <t xml:space="preserve">Výstup první kopie </t>
  </si>
  <si>
    <t xml:space="preserve">Doba zahřívání </t>
  </si>
  <si>
    <t xml:space="preserve">Vícenásobné kopírování </t>
  </si>
  <si>
    <t xml:space="preserve">Vstupní kapacita </t>
  </si>
  <si>
    <t xml:space="preserve">Gramáž papíru </t>
  </si>
  <si>
    <t xml:space="preserve">Automatický horní podavač ADF </t>
  </si>
  <si>
    <t xml:space="preserve">Tiskové rozhraní ( volitelné) </t>
  </si>
  <si>
    <t xml:space="preserve">Síťové rozhraní ( volitelné) </t>
  </si>
  <si>
    <t xml:space="preserve">Podporované OS </t>
  </si>
  <si>
    <t xml:space="preserve">Rozměry š x h x v </t>
  </si>
  <si>
    <t xml:space="preserve">finišer, vnitřní dvojpřihrádka, 32/64 MB rozšíření paměti, čtečka karet, jednotka podávání ze zásobníku </t>
  </si>
  <si>
    <t xml:space="preserve">(1 zásobník) - jen u iR1610, jednotka podávání ze zásobníku (2 zásobníky) jen u iR2010, jednotka podávání </t>
  </si>
  <si>
    <t xml:space="preserve">ze zásobníku (3 zásobníky) - jen u iR1610, podstavec pod stroj, tisková karta, síťové rozhraní, </t>
  </si>
  <si>
    <t>PostScript modul, pevný disk, Flash ROM modul</t>
  </si>
  <si>
    <t>1 - 99</t>
  </si>
  <si>
    <t>1x 525 listů standardně+1x100 listů</t>
  </si>
  <si>
    <t>max. kapacita 1700 listů</t>
  </si>
  <si>
    <t xml:space="preserve">   </t>
  </si>
  <si>
    <t xml:space="preserve">Specifikace:  </t>
  </si>
  <si>
    <t xml:space="preserve"> </t>
  </si>
  <si>
    <t xml:space="preserve">  </t>
  </si>
  <si>
    <t xml:space="preserve">Technologie </t>
  </si>
  <si>
    <t>Tuhý inkoust</t>
  </si>
  <si>
    <t xml:space="preserve">Rychlost tisku </t>
  </si>
  <si>
    <t>24 str./min barevně, 24 stran/min černobíle</t>
  </si>
  <si>
    <t xml:space="preserve">První výtisk </t>
  </si>
  <si>
    <t>6 sec. barevně</t>
  </si>
  <si>
    <t xml:space="preserve">Rozlišení </t>
  </si>
  <si>
    <t>600 dpi – 2400 dpi Fine Point</t>
  </si>
  <si>
    <t xml:space="preserve">Procesor </t>
  </si>
  <si>
    <t>500 MHz PowerPC G4</t>
  </si>
  <si>
    <t xml:space="preserve">Paměť  </t>
  </si>
  <si>
    <t>128 – 512 MB RAM,</t>
  </si>
  <si>
    <t>20 GB HDD standardně u verzí DP,DX</t>
  </si>
  <si>
    <t xml:space="preserve">Jazyk </t>
  </si>
  <si>
    <t>Original Genuine Adobe PostScript 3</t>
  </si>
  <si>
    <t xml:space="preserve">Rozhraní </t>
  </si>
  <si>
    <t>Interní 10/100 Base TX Ethernet *</t>
  </si>
  <si>
    <t>Paralelní Port, USB 2.0</t>
  </si>
  <si>
    <t xml:space="preserve">Zásobníky papíru </t>
  </si>
  <si>
    <t xml:space="preserve">Media </t>
  </si>
  <si>
    <t>60 – 220 g/m2</t>
  </si>
  <si>
    <t>A4,A5, executive,fólie, štítky,</t>
  </si>
  <si>
    <t xml:space="preserve">Ovladače </t>
  </si>
  <si>
    <t xml:space="preserve">Duplex </t>
  </si>
  <si>
    <t>verze DP, DX standardně; B,N na přání</t>
  </si>
  <si>
    <t>Funkce pro zvýšení produktivity</t>
  </si>
  <si>
    <t xml:space="preserve">* Některé funkce vyžadují HDD </t>
  </si>
  <si>
    <t>*Zřetězení úloh s kompresí, Zkušební sada, zabezpečený tisk, uložený tisk</t>
  </si>
  <si>
    <t xml:space="preserve">Rozměry </t>
  </si>
  <si>
    <t>422x368x533 mm (v,h,š)</t>
  </si>
  <si>
    <t xml:space="preserve">Hmotnost </t>
  </si>
  <si>
    <t>28kg</t>
  </si>
  <si>
    <t xml:space="preserve">Záruka </t>
  </si>
  <si>
    <t>24 měsíců (oprava na místě)</t>
  </si>
  <si>
    <t xml:space="preserve">Max. zatížení </t>
  </si>
  <si>
    <t>Až 85.000 str./měsíc</t>
  </si>
  <si>
    <t xml:space="preserve">Zákaznicky volitelná velikost papíru, Phaser Installer, Interlligent Ready, </t>
  </si>
  <si>
    <t xml:space="preserve">Zabudovaný web server, vzdálený tisk, emailová upozornění, PrintinScout, </t>
  </si>
  <si>
    <t>PhaserSMART, účtování úloh, tisk brožur, inteligentní systém zásobníků</t>
  </si>
  <si>
    <t xml:space="preserve">Win 9x/00/ME/NT4.0, Win 2000, XP, Mac (OS,9.x,X, 10 a vyšší), Novell NetWare NetWare 4.2x, 5x,6.x UNIX </t>
  </si>
  <si>
    <t xml:space="preserve">(Linux 5.2, Sun OS 4.x Sun Solaris 2.4+, DEC HP/IX 11.x, IBM AIX 4.2,SGI, SCO), </t>
  </si>
  <si>
    <t>Univerzální ovladač Xerox Walk-up Printing Driver</t>
  </si>
  <si>
    <t>Fixní náklady na str. (černá)</t>
  </si>
  <si>
    <t>Fixní náklady na str. (barva)</t>
  </si>
  <si>
    <t>1% černé</t>
  </si>
  <si>
    <t>1% barvy</t>
  </si>
  <si>
    <t>Procenta zaplnění</t>
  </si>
  <si>
    <t>5% jen černá</t>
  </si>
  <si>
    <t>10% stránky</t>
  </si>
  <si>
    <t>15% stránky</t>
  </si>
  <si>
    <t>25% stránky</t>
  </si>
  <si>
    <t>30% stránky</t>
  </si>
  <si>
    <t>Typická barevná stránka 20%</t>
  </si>
  <si>
    <t>Příklady</t>
  </si>
  <si>
    <t>Článek</t>
  </si>
  <si>
    <t>Nabídka</t>
  </si>
  <si>
    <t>Zpráva</t>
  </si>
  <si>
    <t>Noviny</t>
  </si>
  <si>
    <t>Art design</t>
  </si>
  <si>
    <t>Phaser 8400</t>
  </si>
  <si>
    <t xml:space="preserve">Color PCL5c s automatickým </t>
  </si>
  <si>
    <t>stanovením a přepínáním</t>
  </si>
  <si>
    <t>Prezentace zp. Projektor 145%</t>
  </si>
  <si>
    <t xml:space="preserve">Computer art </t>
  </si>
  <si>
    <t>500,- Kč/hod</t>
  </si>
  <si>
    <t xml:space="preserve">Zálohování (vypálení) dat CD </t>
  </si>
  <si>
    <t>50,-</t>
  </si>
  <si>
    <t>80,-</t>
  </si>
  <si>
    <t>Velkoformátový černobílý tisk</t>
  </si>
  <si>
    <t xml:space="preserve">velikost </t>
  </si>
  <si>
    <t xml:space="preserve">do A2 </t>
  </si>
  <si>
    <t>35 Kč / celý formát + cena kopie</t>
  </si>
  <si>
    <t xml:space="preserve">od A2 </t>
  </si>
  <si>
    <t>60 Kč / celý formát + cena kopie</t>
  </si>
  <si>
    <t>příplatek dle zbarvení plochy 20 - 100%</t>
  </si>
  <si>
    <t>další ceny z jednoho dokumentu jsou za ceny velkoformátových kopii dle ceníku</t>
  </si>
  <si>
    <t xml:space="preserve">Barevný laserový a voskový tisk A4/A3 </t>
  </si>
  <si>
    <t xml:space="preserve"> 30,-Kč/stránka + cena kopie</t>
  </si>
  <si>
    <t xml:space="preserve">Černobílý laserový tisk </t>
  </si>
  <si>
    <t xml:space="preserve"> 30,-Kč/soubor + </t>
  </si>
  <si>
    <t xml:space="preserve">A4 </t>
  </si>
  <si>
    <t xml:space="preserve">jednostr. </t>
  </si>
  <si>
    <t xml:space="preserve">oboustr. </t>
  </si>
  <si>
    <t>oboustr.</t>
  </si>
  <si>
    <t xml:space="preserve">4,- </t>
  </si>
  <si>
    <t xml:space="preserve">8,- </t>
  </si>
  <si>
    <t>16,-</t>
  </si>
  <si>
    <t>U tisků podléhajících ochraně autorského zákona bude cena zvýšena o autorskou odměnu.</t>
  </si>
  <si>
    <t>Časové náročné a speciální práce dle dohody. Uvedené ceny jsou vč. DPH</t>
  </si>
  <si>
    <t>náklady</t>
  </si>
  <si>
    <t xml:space="preserve">náklady </t>
  </si>
  <si>
    <t>jednotka</t>
  </si>
  <si>
    <t>počet</t>
  </si>
  <si>
    <t>náklady na rok</t>
  </si>
  <si>
    <t>poznámka</t>
  </si>
  <si>
    <t>na jednotku</t>
  </si>
  <si>
    <t>TJ</t>
  </si>
  <si>
    <t>provozu</t>
  </si>
  <si>
    <t xml:space="preserve">pořizovací cena </t>
  </si>
  <si>
    <t>rok</t>
  </si>
  <si>
    <t>údržba a opravy</t>
  </si>
  <si>
    <t>elektrická energie</t>
  </si>
  <si>
    <t>papír</t>
  </si>
  <si>
    <t>ks/rok</t>
  </si>
  <si>
    <t>toner</t>
  </si>
  <si>
    <t>mezisoučet</t>
  </si>
  <si>
    <t>mzdový tarif</t>
  </si>
  <si>
    <t>premie</t>
  </si>
  <si>
    <t>pojištění</t>
  </si>
  <si>
    <t>ochranné oděvy</t>
  </si>
  <si>
    <t>mycí prosředky a praní</t>
  </si>
  <si>
    <t>doprava</t>
  </si>
  <si>
    <t>stravné</t>
  </si>
  <si>
    <t>režie správní</t>
  </si>
  <si>
    <t>zisk</t>
  </si>
  <si>
    <t>sa</t>
  </si>
  <si>
    <t>Použití základního prostředku  pro práci cizím organizacím (osobám)</t>
  </si>
  <si>
    <t>povoluje pouze ředitel nebo ekonomický náměstek Správy NP a CHKOŠ.</t>
  </si>
  <si>
    <t>CELKEM   - 1 kopie A1</t>
  </si>
  <si>
    <t>CELKEM   - 1 kopie A2</t>
  </si>
  <si>
    <t>za ekonomický útvar :</t>
  </si>
  <si>
    <t>vyřizuje : ing. Nožička Stanislav - informatik</t>
  </si>
  <si>
    <t>nezaokrouhlená kalkulace jedné kopie A1, cena včetně DPH</t>
  </si>
  <si>
    <t>za ekonomický odbor :</t>
  </si>
  <si>
    <t>Kalkulace na kopírování listu A4</t>
  </si>
  <si>
    <t>Kalkulace na kopírování listu A4 ( oboustranná )</t>
  </si>
  <si>
    <t>Kalkulace na kopírování listu A3</t>
  </si>
  <si>
    <t>Kalkulace na kopírování listu A3 ( oboustranná )</t>
  </si>
  <si>
    <t>CANON iR1600</t>
  </si>
  <si>
    <t>toner C-EXV 5 (15700 kopií)</t>
  </si>
  <si>
    <t>nezaokrouhlená kalkulace jedné kopie A4, včetně DPH</t>
  </si>
  <si>
    <t>včetně DPH 19%</t>
  </si>
  <si>
    <t>Kalkulace na kopírování listu A1, A2</t>
  </si>
  <si>
    <t>www.Xcopy.cz</t>
  </si>
  <si>
    <t>www.livox.cz</t>
  </si>
  <si>
    <t>Vaši zakázku zpracujeme od základního návrhu až po přípravu pro tisk (např. letáky, ceníky, pozvánky, plakáty, vizitky, hlavičkové papíry, billboardy, návrhy loga, formuláře, atd.)</t>
  </si>
  <si>
    <t xml:space="preserve"> nebo vaši hotovou zakázku zpracujeme na počítačích systémů PC a Macintosh v programech Adobe Photoshop, Adobe InDesign, Ilustrator, Pagemaker, Acrobat, Quarkxpress, </t>
  </si>
  <si>
    <t>Corel Draw, Word, Powerpoint, Excel, AutoCad vytiskneme do formátu A3 na barevných tiskárnách.</t>
  </si>
  <si>
    <t xml:space="preserve">Zalohování digitálních fotografií na CD nebo DVD z vašich pamětových karet: COMPACTFLASH (I a II), MICRODRIVER, SMARTMEDIA, MMC, SD, MINI SD, XD, </t>
  </si>
  <si>
    <t xml:space="preserve">MEMORY STICK, (VŠECHNY TYPY). NEBO PŘES VÁŠ USB KABEL. </t>
  </si>
  <si>
    <t>Zalohování digitálních fotografií na PZ</t>
  </si>
  <si>
    <t>Xerox DocuPrint N40</t>
  </si>
  <si>
    <t>Kalkulace na tisk černobílého listu A4</t>
  </si>
  <si>
    <t>Kalkulace na oboustranný tisk černobílého listu A4</t>
  </si>
  <si>
    <t>Kalkulace na oboustranný tisk černobílého listu A3</t>
  </si>
  <si>
    <t>Kalkulace na tisk černobílého listu A3</t>
  </si>
  <si>
    <t>nezaokrouhlená kalkulace jedné stránky A3, včetně DPH</t>
  </si>
  <si>
    <t>nezaokrouhlená kalkulace jednoho listu A3, včetně DPH</t>
  </si>
  <si>
    <t>nezaokrouhlená kalkulace jedné stránky A4, včetně DPH</t>
  </si>
  <si>
    <t>nezaokrouhlená kalkulace jednoho listu A4, včetně DPH</t>
  </si>
  <si>
    <t>medium CD-R</t>
  </si>
  <si>
    <t>medium CD-RW</t>
  </si>
  <si>
    <t>medium DVD-R</t>
  </si>
  <si>
    <t>medium DVD-RW</t>
  </si>
  <si>
    <t>Kalkulace na vypálení CD-R</t>
  </si>
  <si>
    <t>CELKEM   - 1 vypálení CD-R</t>
  </si>
  <si>
    <t>nezaokrouhlená kalkulace vypálení CD-R, včetně DPH</t>
  </si>
  <si>
    <t>CELKEM   - 1 disketa 1,44 MB</t>
  </si>
  <si>
    <t>Kalkulace na 1 disketu dat 1,44 MB</t>
  </si>
  <si>
    <t>nezaokrouhlená kalkulace disketa dat 1,44 MB, včetně DPH</t>
  </si>
  <si>
    <t>disketa 1,44 MB</t>
  </si>
  <si>
    <t>Kalkulace na tisk barevného listu A1 - obrazový režim</t>
  </si>
  <si>
    <t>Kalkulace na tisk barevného listu A1 - čárový režim</t>
  </si>
  <si>
    <t>CELKEM   - 1 tisk barevného listu A1 - čárový režim</t>
  </si>
  <si>
    <t>Plotter HP 5000PS</t>
  </si>
  <si>
    <t>Toner</t>
  </si>
  <si>
    <t>Přehled kalkulací cen tisků a kopií</t>
  </si>
  <si>
    <t>CELKEM   - 1 vypálení CD-RW</t>
  </si>
  <si>
    <t>CELKEM   - 1 vypálení DVD-R</t>
  </si>
  <si>
    <t>CELKEM   - 1 vypálení DVD-RW</t>
  </si>
  <si>
    <t>Typická barevná stránka 20% A4</t>
  </si>
  <si>
    <t>Art design A4</t>
  </si>
  <si>
    <t xml:space="preserve"> Xerox Phaser 8400 barevný tisk A4</t>
  </si>
  <si>
    <t>příklady :</t>
  </si>
  <si>
    <t>viz. podrobný ceník</t>
  </si>
  <si>
    <t>bez DPH</t>
  </si>
  <si>
    <t>ta</t>
  </si>
  <si>
    <t>oa</t>
  </si>
  <si>
    <t>ma</t>
  </si>
  <si>
    <t>ua</t>
  </si>
  <si>
    <t>č.j. NPS 02283/06</t>
  </si>
  <si>
    <t>č.j.  NPS 02283/06</t>
  </si>
  <si>
    <t>nezaokrouhlená kalkulace jedné kopie A3, včetně DPH</t>
  </si>
  <si>
    <t>CELKEM   - 1 tisk barevného listu A0 - čárový režim</t>
  </si>
  <si>
    <t>CELKEM   - 1 tisk barevného listu A2 - čárový režim</t>
  </si>
  <si>
    <t>CELKEM   - 1 tisk barevného listu A3 - čárový režim</t>
  </si>
  <si>
    <t>CELKEM   - 1 tisk barevného listu A4 - čárový režim</t>
  </si>
  <si>
    <t>papír A1</t>
  </si>
  <si>
    <t>papír A0</t>
  </si>
  <si>
    <t>papír A2</t>
  </si>
  <si>
    <t>papír A3</t>
  </si>
  <si>
    <t>papír A4</t>
  </si>
  <si>
    <t>papír Ax</t>
  </si>
  <si>
    <t>CELKEM   - 1 tisk barevného listu A1 - obrazový režim</t>
  </si>
  <si>
    <t>CELKEM   - 1 tisk barevného listu A2 - obrazový režim</t>
  </si>
  <si>
    <t>CELKEM   - 1 tisk barevného listu A3 - obrazový režim</t>
  </si>
  <si>
    <t>CELKEM   - 1 tisk barevného listu A4 - obrazový režim</t>
  </si>
  <si>
    <t>CELKEM   - 1 tisk barevného listu A0 - obrazový režim</t>
  </si>
  <si>
    <t>CELKEM   - 1 tisk ČB A4</t>
  </si>
  <si>
    <t>CELKEM   - 1 oboustranný tisk ČB A4</t>
  </si>
  <si>
    <t>CELKEM   - 1 tisk ČB A3</t>
  </si>
  <si>
    <t>CELKEM   - 1 oboustranný tisk ČB A3</t>
  </si>
  <si>
    <t>CELKEM   - 1 kopie ČB A4</t>
  </si>
  <si>
    <t>CELKEM   - 1 kopie ČB A3</t>
  </si>
  <si>
    <t>CELKEM   - 1 kopie ČB A3 ( oboustranná )</t>
  </si>
  <si>
    <t>CELKEM   - 1 kopie ČB A4 ( oboustranná )</t>
  </si>
  <si>
    <t>PLOTR</t>
  </si>
  <si>
    <t>laserová barevná tiskárna Xerox Phaser 2135 N</t>
  </si>
  <si>
    <t>Vosková barevná tiskárna Xerox Phaser 8400</t>
  </si>
  <si>
    <t>černobílé laserové tiskárny Xerox</t>
  </si>
  <si>
    <t>černobílé digitální kopírky CANON</t>
  </si>
  <si>
    <t>paměťová media</t>
  </si>
  <si>
    <t>Xerox Phaser 2135 N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</si>
</sst>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_-* #,##0.00,\K\g"/>
    <numFmt numFmtId="167" formatCode="#,##0.00,\K\g"/>
    <numFmt numFmtId="168" formatCode="0.00,\k\g"/>
    <numFmt numFmtId="169" formatCode="#,###.00\ &quot;Kč&quot;"/>
    <numFmt numFmtId="170" formatCode="#,###.00,,\k\g"/>
    <numFmt numFmtId="171" formatCode="#,###.00,\k\g"/>
    <numFmt numFmtId="172" formatCode="#,###.00,\K\g"/>
    <numFmt numFmtId="173" formatCode="#,##0\ &quot;Kč&quot;"/>
    <numFmt numFmtId="174" formatCode="d/mmmm\ yyyy"/>
    <numFmt numFmtId="175" formatCode="#,##0_ ;\-#,##0\ "/>
    <numFmt numFmtId="176" formatCode="#,##0_ ;[Red]\-#,##0\ "/>
    <numFmt numFmtId="177" formatCode="0.0000"/>
    <numFmt numFmtId="178" formatCode="0.000"/>
    <numFmt numFmtId="179" formatCode="0.000000"/>
    <numFmt numFmtId="180" formatCode="0.00000"/>
    <numFmt numFmtId="181" formatCode="0.0%"/>
    <numFmt numFmtId="182" formatCode="#,##0.000\ &quot;Kč&quot;;[Red]\-#,##0.000\ &quot;Kč&quot;"/>
    <numFmt numFmtId="183" formatCode="#,##0.0\ &quot;Kč&quot;;[Red]\-#,##0.0\ &quot;Kč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0"/>
    </font>
    <font>
      <sz val="12"/>
      <color indexed="8"/>
      <name val="Arial"/>
      <family val="2"/>
    </font>
    <font>
      <b/>
      <i/>
      <sz val="14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u val="single"/>
      <sz val="10"/>
      <color indexed="36"/>
      <name val="Arial CE"/>
      <family val="0"/>
    </font>
    <font>
      <b/>
      <sz val="12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1" applyFont="1" applyAlignment="1">
      <alignment horizontal="left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44" fontId="9" fillId="0" borderId="0" xfId="19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4" fontId="9" fillId="0" borderId="0" xfId="19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44" fontId="0" fillId="0" borderId="0" xfId="19" applyAlignment="1">
      <alignment/>
    </xf>
    <xf numFmtId="8" fontId="0" fillId="0" borderId="0" xfId="0" applyNumberFormat="1" applyAlignment="1">
      <alignment/>
    </xf>
    <xf numFmtId="0" fontId="10" fillId="0" borderId="0" xfId="18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8" fontId="1" fillId="0" borderId="0" xfId="0" applyNumberFormat="1" applyFont="1" applyAlignment="1">
      <alignment/>
    </xf>
    <xf numFmtId="8" fontId="1" fillId="2" borderId="0" xfId="0" applyNumberFormat="1" applyFont="1" applyFill="1" applyAlignment="1">
      <alignment/>
    </xf>
    <xf numFmtId="0" fontId="0" fillId="0" borderId="0" xfId="20">
      <alignment/>
      <protection/>
    </xf>
    <xf numFmtId="2" fontId="0" fillId="0" borderId="0" xfId="20" applyNumberFormat="1">
      <alignment/>
      <protection/>
    </xf>
    <xf numFmtId="0" fontId="0" fillId="0" borderId="0" xfId="20" applyFont="1">
      <alignment/>
      <protection/>
    </xf>
    <xf numFmtId="14" fontId="0" fillId="0" borderId="0" xfId="20" applyNumberFormat="1">
      <alignment/>
      <protection/>
    </xf>
    <xf numFmtId="0" fontId="0" fillId="0" borderId="1" xfId="20" applyBorder="1">
      <alignment/>
      <protection/>
    </xf>
    <xf numFmtId="2" fontId="0" fillId="0" borderId="1" xfId="20" applyNumberFormat="1" applyFont="1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>
      <alignment/>
      <protection/>
    </xf>
    <xf numFmtId="2" fontId="0" fillId="0" borderId="2" xfId="20" applyNumberFormat="1" applyFont="1" applyBorder="1">
      <alignment/>
      <protection/>
    </xf>
    <xf numFmtId="2" fontId="0" fillId="0" borderId="2" xfId="20" applyNumberFormat="1" applyFont="1" applyBorder="1" applyAlignment="1">
      <alignment horizontal="center"/>
      <protection/>
    </xf>
    <xf numFmtId="0" fontId="0" fillId="0" borderId="3" xfId="20" applyBorder="1">
      <alignment/>
      <protection/>
    </xf>
    <xf numFmtId="2" fontId="0" fillId="0" borderId="3" xfId="22" applyNumberFormat="1" applyBorder="1" applyAlignment="1">
      <alignment/>
    </xf>
    <xf numFmtId="2" fontId="0" fillId="0" borderId="3" xfId="20" applyNumberFormat="1" applyFont="1" applyBorder="1">
      <alignment/>
      <protection/>
    </xf>
    <xf numFmtId="2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3" xfId="20" applyFont="1" applyBorder="1">
      <alignment/>
      <protection/>
    </xf>
    <xf numFmtId="10" fontId="0" fillId="0" borderId="4" xfId="20" applyNumberFormat="1" applyBorder="1">
      <alignment/>
      <protection/>
    </xf>
    <xf numFmtId="2" fontId="0" fillId="0" borderId="2" xfId="20" applyNumberFormat="1" applyBorder="1">
      <alignment/>
      <protection/>
    </xf>
    <xf numFmtId="0" fontId="0" fillId="0" borderId="0" xfId="20" applyBorder="1">
      <alignment/>
      <protection/>
    </xf>
    <xf numFmtId="0" fontId="11" fillId="0" borderId="0" xfId="20" applyFont="1">
      <alignment/>
      <protection/>
    </xf>
    <xf numFmtId="0" fontId="0" fillId="0" borderId="0" xfId="20" applyFont="1">
      <alignment/>
      <protection/>
    </xf>
    <xf numFmtId="44" fontId="0" fillId="0" borderId="0" xfId="19" applyAlignment="1">
      <alignment/>
    </xf>
    <xf numFmtId="0" fontId="11" fillId="0" borderId="0" xfId="20" applyFont="1" applyBorder="1">
      <alignment/>
      <protection/>
    </xf>
    <xf numFmtId="2" fontId="11" fillId="0" borderId="0" xfId="20" applyNumberFormat="1" applyFont="1">
      <alignment/>
      <protection/>
    </xf>
    <xf numFmtId="44" fontId="11" fillId="0" borderId="0" xfId="19" applyFont="1" applyAlignment="1">
      <alignment/>
    </xf>
    <xf numFmtId="0" fontId="1" fillId="0" borderId="0" xfId="20" applyFont="1">
      <alignment/>
      <protection/>
    </xf>
    <xf numFmtId="44" fontId="1" fillId="0" borderId="0" xfId="19" applyFont="1" applyAlignment="1">
      <alignment/>
    </xf>
    <xf numFmtId="2" fontId="0" fillId="0" borderId="0" xfId="20" applyNumberFormat="1" applyFont="1">
      <alignment/>
      <protection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10" fillId="0" borderId="0" xfId="18" applyFont="1" applyAlignment="1">
      <alignment/>
    </xf>
    <xf numFmtId="9" fontId="0" fillId="0" borderId="4" xfId="20" applyNumberFormat="1" applyBorder="1">
      <alignment/>
      <protection/>
    </xf>
    <xf numFmtId="0" fontId="1" fillId="0" borderId="0" xfId="20" applyFont="1" applyBorder="1">
      <alignment/>
      <protection/>
    </xf>
    <xf numFmtId="8" fontId="0" fillId="0" borderId="0" xfId="0" applyNumberFormat="1" applyFont="1" applyAlignment="1">
      <alignment/>
    </xf>
    <xf numFmtId="8" fontId="0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8" fontId="6" fillId="0" borderId="0" xfId="19" applyNumberFormat="1" applyFont="1" applyAlignment="1">
      <alignment/>
    </xf>
    <xf numFmtId="0" fontId="1" fillId="0" borderId="0" xfId="21" applyFont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0" fontId="13" fillId="0" borderId="0" xfId="20" applyFont="1" applyBorder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alkulace R-TRAFIC" xfId="20"/>
    <cellStyle name="normální_sazenice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4</xdr:col>
      <xdr:colOff>685800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9441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95250</xdr:rowOff>
    </xdr:from>
    <xdr:to>
      <xdr:col>1</xdr:col>
      <xdr:colOff>1914525</xdr:colOff>
      <xdr:row>19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524125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20</xdr:row>
      <xdr:rowOff>95250</xdr:rowOff>
    </xdr:from>
    <xdr:to>
      <xdr:col>2</xdr:col>
      <xdr:colOff>5143500</xdr:colOff>
      <xdr:row>40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371850"/>
          <a:ext cx="48196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14</xdr:col>
      <xdr:colOff>323850</xdr:colOff>
      <xdr:row>119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11772900" cy="1115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47625</xdr:rowOff>
    </xdr:from>
    <xdr:to>
      <xdr:col>14</xdr:col>
      <xdr:colOff>342900</xdr:colOff>
      <xdr:row>197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64400"/>
          <a:ext cx="11791950" cy="1200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xcopy.cz/" TargetMode="External" /><Relationship Id="rId2" Type="http://schemas.openxmlformats.org/officeDocument/2006/relationships/hyperlink" Target="http://www.livox.cz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B2:G7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8.625" style="34" customWidth="1"/>
    <col min="6" max="6" width="15.875" style="34" customWidth="1"/>
    <col min="7" max="7" width="16.75390625" style="33" customWidth="1"/>
    <col min="8" max="16384" width="9.125" style="33" customWidth="1"/>
  </cols>
  <sheetData>
    <row r="2" ht="12.75">
      <c r="B2" s="4" t="s">
        <v>280</v>
      </c>
    </row>
    <row r="4" ht="12.75">
      <c r="B4" s="60" t="s">
        <v>221</v>
      </c>
    </row>
    <row r="5" spans="2:4" ht="12.75">
      <c r="B5" s="34"/>
      <c r="D5" s="33"/>
    </row>
    <row r="6" ht="12.75">
      <c r="B6" s="60" t="s">
        <v>266</v>
      </c>
    </row>
    <row r="8" spans="2:7" ht="12.75">
      <c r="B8" s="35"/>
      <c r="G8" s="36">
        <v>38818</v>
      </c>
    </row>
    <row r="9" spans="2:7" ht="12.75">
      <c r="B9" s="35"/>
      <c r="G9" s="36"/>
    </row>
    <row r="10" spans="2:7" ht="12.75">
      <c r="B10" s="35"/>
      <c r="G10" s="36"/>
    </row>
    <row r="12" spans="2:7" ht="15.75">
      <c r="B12" s="52" t="s">
        <v>216</v>
      </c>
      <c r="G12" s="51"/>
    </row>
    <row r="13" spans="2:7" ht="15.75">
      <c r="B13" s="52" t="s">
        <v>217</v>
      </c>
      <c r="G13" s="51"/>
    </row>
    <row r="14" spans="2:7" ht="15.75">
      <c r="B14" s="52"/>
      <c r="G14" s="51"/>
    </row>
    <row r="15" spans="2:7" ht="15.75">
      <c r="B15" s="52"/>
      <c r="G15" s="51"/>
    </row>
    <row r="16" spans="2:7" ht="15.75">
      <c r="B16" s="52"/>
      <c r="G16" s="65" t="str">
        <f>'XEROX DOCUPRINT N40 (A4)'!E45</f>
        <v>včetně DPH 19%</v>
      </c>
    </row>
    <row r="17" spans="2:7" ht="15.75">
      <c r="B17" s="73" t="s">
        <v>309</v>
      </c>
      <c r="G17" s="51"/>
    </row>
    <row r="18" spans="2:7" ht="12.75">
      <c r="B18" s="53"/>
      <c r="D18" s="33"/>
      <c r="E18" s="33"/>
      <c r="G18" s="54"/>
    </row>
    <row r="19" spans="2:7" ht="15.75">
      <c r="B19" s="55" t="str">
        <f>'XEROX DOCUPRINT N40 (A4)'!B45</f>
        <v>CELKEM   - 1 tisk ČB A4</v>
      </c>
      <c r="C19" s="56"/>
      <c r="D19" s="52"/>
      <c r="E19" s="52"/>
      <c r="F19" s="56"/>
      <c r="G19" s="57">
        <f>'XEROX DOCUPRINT N40 (A4)'!G45</f>
        <v>1.7</v>
      </c>
    </row>
    <row r="20" spans="2:7" ht="15.75">
      <c r="B20" s="55" t="str">
        <f>'XEROX DOCUPRINT N40 (A4_2)'!B45</f>
        <v>CELKEM   - 1 oboustranný tisk ČB A4</v>
      </c>
      <c r="C20" s="56"/>
      <c r="D20" s="52"/>
      <c r="E20" s="52"/>
      <c r="F20" s="56"/>
      <c r="G20" s="57">
        <f>'XEROX DOCUPRINT N40 (A4_2)'!G45</f>
        <v>3.2</v>
      </c>
    </row>
    <row r="21" spans="2:7" ht="15.75">
      <c r="B21" s="55" t="str">
        <f>'XEROX DOCUPRINT N40 (A3)'!B45</f>
        <v>CELKEM   - 1 tisk ČB A3</v>
      </c>
      <c r="C21" s="56"/>
      <c r="D21" s="52"/>
      <c r="E21" s="52"/>
      <c r="F21" s="56"/>
      <c r="G21" s="57">
        <f>'XEROX DOCUPRINT N40 (A3)'!G45</f>
        <v>3.4</v>
      </c>
    </row>
    <row r="22" spans="2:7" ht="15.75">
      <c r="B22" s="55" t="str">
        <f>'XEROX DOCUPRINT N40 (A3_2)'!B45</f>
        <v>CELKEM   - 1 oboustranný tisk ČB A3</v>
      </c>
      <c r="C22" s="56"/>
      <c r="D22" s="52"/>
      <c r="E22" s="52"/>
      <c r="F22" s="56"/>
      <c r="G22" s="57">
        <f>'XEROX DOCUPRINT N40 (A3_2)'!G45</f>
        <v>6.3</v>
      </c>
    </row>
    <row r="23" spans="2:7" ht="15.75">
      <c r="B23" s="55"/>
      <c r="C23" s="56"/>
      <c r="D23" s="52"/>
      <c r="E23" s="52"/>
      <c r="F23" s="56"/>
      <c r="G23" s="57"/>
    </row>
    <row r="24" spans="2:7" ht="15.75">
      <c r="B24" s="55"/>
      <c r="C24" s="56"/>
      <c r="D24" s="52"/>
      <c r="E24" s="52"/>
      <c r="F24" s="56"/>
      <c r="G24" s="57"/>
    </row>
    <row r="25" spans="2:7" ht="15.75">
      <c r="B25" s="74" t="s">
        <v>310</v>
      </c>
      <c r="C25" s="56"/>
      <c r="D25" s="52"/>
      <c r="E25" s="52"/>
      <c r="F25" s="56"/>
      <c r="G25" s="57"/>
    </row>
    <row r="26" spans="2:7" ht="15.75">
      <c r="B26" s="55"/>
      <c r="C26" s="56"/>
      <c r="D26" s="52"/>
      <c r="E26" s="52"/>
      <c r="F26" s="56"/>
      <c r="G26" s="57"/>
    </row>
    <row r="27" spans="2:7" ht="15.75">
      <c r="B27" s="55" t="str">
        <f>'kopie A4'!B39</f>
        <v>CELKEM   - 1 kopie ČB A4</v>
      </c>
      <c r="C27" s="56"/>
      <c r="D27" s="52"/>
      <c r="E27" s="52"/>
      <c r="F27" s="56"/>
      <c r="G27" s="57">
        <f>'kopie A4'!G39</f>
        <v>2.5</v>
      </c>
    </row>
    <row r="28" spans="2:7" ht="15.75">
      <c r="B28" s="55" t="str">
        <f>'kopie A4 (2)'!B39</f>
        <v>CELKEM   - 1 kopie ČB A4 ( oboustranná )</v>
      </c>
      <c r="C28" s="56"/>
      <c r="D28" s="52"/>
      <c r="E28" s="52"/>
      <c r="F28" s="56"/>
      <c r="G28" s="57">
        <f>'kopie A4 (2)'!G39</f>
        <v>4.7</v>
      </c>
    </row>
    <row r="29" spans="2:7" ht="15.75">
      <c r="B29" s="55" t="str">
        <f>'kopie A3'!B39</f>
        <v>CELKEM   - 1 kopie ČB A3</v>
      </c>
      <c r="C29" s="56"/>
      <c r="D29" s="52"/>
      <c r="E29" s="52"/>
      <c r="F29" s="56"/>
      <c r="G29" s="57">
        <f>'kopie A3'!G39</f>
        <v>3.5</v>
      </c>
    </row>
    <row r="30" spans="2:7" ht="15.75">
      <c r="B30" s="55" t="str">
        <f>'kopie A3 (2)'!B39</f>
        <v>CELKEM   - 1 kopie ČB A3 ( oboustranná )</v>
      </c>
      <c r="C30" s="56"/>
      <c r="D30" s="52"/>
      <c r="E30" s="52"/>
      <c r="F30" s="56"/>
      <c r="G30" s="57">
        <f>'kopie A3 (2)'!G39</f>
        <v>6.4</v>
      </c>
    </row>
    <row r="31" spans="2:7" ht="15.75">
      <c r="B31" s="55"/>
      <c r="C31" s="56"/>
      <c r="D31" s="52"/>
      <c r="E31" s="52"/>
      <c r="F31" s="56"/>
      <c r="G31" s="57"/>
    </row>
    <row r="32" spans="2:7" ht="15.75">
      <c r="B32" s="55"/>
      <c r="C32" s="56"/>
      <c r="D32" s="52"/>
      <c r="E32" s="52"/>
      <c r="F32" s="56"/>
      <c r="G32" s="57"/>
    </row>
    <row r="33" spans="2:7" ht="15.75">
      <c r="B33" s="74" t="s">
        <v>308</v>
      </c>
      <c r="C33" s="56"/>
      <c r="D33" s="52"/>
      <c r="E33" s="52"/>
      <c r="F33" s="56"/>
      <c r="G33" s="57"/>
    </row>
    <row r="34" spans="3:6" ht="12.75">
      <c r="C34" s="33"/>
      <c r="D34" s="33"/>
      <c r="E34" s="33"/>
      <c r="F34" s="33"/>
    </row>
    <row r="35" spans="2:7" ht="12.75">
      <c r="B35" s="28" t="s">
        <v>272</v>
      </c>
      <c r="C35" s="33"/>
      <c r="D35" s="33"/>
      <c r="E35" s="33"/>
      <c r="F35" s="33"/>
      <c r="G35" s="35" t="s">
        <v>274</v>
      </c>
    </row>
    <row r="36" spans="3:6" ht="12.75">
      <c r="C36" s="33"/>
      <c r="D36" s="33"/>
      <c r="E36" s="33"/>
      <c r="F36" s="33"/>
    </row>
    <row r="37" spans="2:7" ht="12.75">
      <c r="B37" s="35" t="s">
        <v>273</v>
      </c>
      <c r="C37" t="s">
        <v>270</v>
      </c>
      <c r="D37" s="33"/>
      <c r="E37" s="33"/>
      <c r="F37" s="33"/>
      <c r="G37" s="54">
        <v>3.6</v>
      </c>
    </row>
    <row r="38" spans="3:7" ht="12.75">
      <c r="C38" s="35" t="s">
        <v>271</v>
      </c>
      <c r="D38" s="33"/>
      <c r="E38" s="33"/>
      <c r="F38" s="33"/>
      <c r="G38" s="54">
        <v>11.4</v>
      </c>
    </row>
    <row r="39" spans="3:7" ht="12.75">
      <c r="C39" s="35"/>
      <c r="D39" s="33"/>
      <c r="E39" s="33"/>
      <c r="F39" s="33"/>
      <c r="G39" s="54"/>
    </row>
    <row r="40" spans="3:7" ht="12.75">
      <c r="C40" s="35"/>
      <c r="D40" s="33"/>
      <c r="E40" s="33"/>
      <c r="F40" s="33"/>
      <c r="G40" s="54"/>
    </row>
    <row r="41" spans="2:7" ht="15.75">
      <c r="B41" s="73" t="s">
        <v>306</v>
      </c>
      <c r="C41" s="35"/>
      <c r="D41" s="33"/>
      <c r="E41" s="33"/>
      <c r="F41" s="33"/>
      <c r="G41" s="54"/>
    </row>
    <row r="42" spans="3:6" ht="12.75">
      <c r="C42" s="33"/>
      <c r="D42" s="33"/>
      <c r="E42" s="33"/>
      <c r="F42" s="33"/>
    </row>
    <row r="43" spans="2:7" ht="15.75">
      <c r="B43" s="55" t="str">
        <f>'Plotter HP 5000PS (mapy)'!B38</f>
        <v>CELKEM   - 1 tisk barevného listu A0 - čárový režim</v>
      </c>
      <c r="C43" s="33"/>
      <c r="D43" s="33"/>
      <c r="E43" s="33"/>
      <c r="F43" s="33"/>
      <c r="G43" s="57">
        <f>'Plotter HP 5000PS (mapy)'!G39</f>
        <v>203.8</v>
      </c>
    </row>
    <row r="44" spans="2:7" ht="15.75">
      <c r="B44" s="55" t="str">
        <f>'Plotter HP 5000PS (obrázky)'!B38</f>
        <v>CELKEM   - 1 tisk barevného listu A0 - obrazový režim</v>
      </c>
      <c r="C44" s="56"/>
      <c r="D44" s="52"/>
      <c r="E44" s="52"/>
      <c r="F44" s="56"/>
      <c r="G44" s="57">
        <f>'Plotter HP 5000PS (obrázky)'!G39</f>
        <v>414.4</v>
      </c>
    </row>
    <row r="45" spans="2:7" ht="15.75">
      <c r="B45" s="55" t="str">
        <f>'Plotter HP 5000PS (mapy)'!B41</f>
        <v>CELKEM   - 1 tisk barevného listu A1 - čárový režim</v>
      </c>
      <c r="C45" s="56"/>
      <c r="D45" s="52"/>
      <c r="E45" s="52"/>
      <c r="F45" s="56"/>
      <c r="G45" s="57">
        <f>'Plotter HP 5000PS (mapy)'!G42</f>
        <v>101.9</v>
      </c>
    </row>
    <row r="46" spans="2:7" ht="15.75">
      <c r="B46" s="55" t="str">
        <f>'Plotter HP 5000PS (obrázky)'!B41</f>
        <v>CELKEM   - 1 tisk barevného listu A1 - obrazový režim</v>
      </c>
      <c r="C46" s="56"/>
      <c r="D46" s="52"/>
      <c r="E46" s="52"/>
      <c r="F46" s="56"/>
      <c r="G46" s="57">
        <f>'Plotter HP 5000PS (obrázky)'!G42</f>
        <v>207.2</v>
      </c>
    </row>
    <row r="47" spans="2:7" ht="15.75">
      <c r="B47" s="55" t="str">
        <f>'Plotter HP 5000PS (mapy)'!B44</f>
        <v>CELKEM   - 1 tisk barevného listu A2 - čárový režim</v>
      </c>
      <c r="C47" s="33"/>
      <c r="D47" s="33"/>
      <c r="E47" s="33"/>
      <c r="F47" s="33"/>
      <c r="G47" s="57">
        <f>'Plotter HP 5000PS (mapy)'!G45</f>
        <v>50.9</v>
      </c>
    </row>
    <row r="48" spans="2:7" ht="15.75">
      <c r="B48" s="55" t="str">
        <f>'Plotter HP 5000PS (obrázky)'!B44</f>
        <v>CELKEM   - 1 tisk barevného listu A2 - obrazový režim</v>
      </c>
      <c r="C48" s="33"/>
      <c r="D48" s="33"/>
      <c r="E48" s="33"/>
      <c r="F48" s="33"/>
      <c r="G48" s="57">
        <f>'Plotter HP 5000PS (obrázky)'!G45</f>
        <v>103.6</v>
      </c>
    </row>
    <row r="49" spans="2:7" ht="15.75">
      <c r="B49" s="55"/>
      <c r="C49" s="33"/>
      <c r="D49" s="33"/>
      <c r="E49" s="33"/>
      <c r="F49" s="33"/>
      <c r="G49" s="57"/>
    </row>
    <row r="50" spans="2:7" ht="15.75">
      <c r="B50" s="55"/>
      <c r="C50" s="33"/>
      <c r="D50" s="33"/>
      <c r="E50" s="33"/>
      <c r="F50" s="33"/>
      <c r="G50" s="57"/>
    </row>
    <row r="51" spans="2:7" ht="15.75">
      <c r="B51" s="74" t="s">
        <v>307</v>
      </c>
      <c r="C51" s="33"/>
      <c r="D51" s="33"/>
      <c r="E51" s="33"/>
      <c r="F51" s="33"/>
      <c r="G51" s="57"/>
    </row>
    <row r="52" spans="2:7" ht="15.75">
      <c r="B52" s="55"/>
      <c r="C52" s="33"/>
      <c r="D52" s="33"/>
      <c r="E52" s="33"/>
      <c r="F52" s="33"/>
      <c r="G52" s="57"/>
    </row>
    <row r="53" spans="2:7" ht="15.75">
      <c r="B53" s="55" t="str">
        <f>'Xerox Phaser 2135 N (mapy)'!B38</f>
        <v>CELKEM   - 1 tisk barevného listu A3 - čárový režim</v>
      </c>
      <c r="C53" s="33"/>
      <c r="D53" s="33"/>
      <c r="E53" s="33"/>
      <c r="F53" s="33"/>
      <c r="G53" s="57">
        <f>'Xerox Phaser 2135 N (mapy)'!G39</f>
        <v>30.2</v>
      </c>
    </row>
    <row r="54" spans="2:7" ht="15.75">
      <c r="B54" s="55" t="str">
        <f>'Xerox Phaser 2135 N (obrázky)'!B38</f>
        <v>CELKEM   - 1 tisk barevného listu A3 - obrazový režim</v>
      </c>
      <c r="C54" s="33"/>
      <c r="D54" s="33"/>
      <c r="E54" s="33"/>
      <c r="F54" s="33"/>
      <c r="G54" s="57">
        <f>'Xerox Phaser 2135 N (obrázky)'!G39</f>
        <v>38.7</v>
      </c>
    </row>
    <row r="55" spans="2:7" ht="15.75">
      <c r="B55" s="55" t="str">
        <f>'Xerox Phaser 2135 N (mapy)'!B41</f>
        <v>CELKEM   - 1 tisk barevného listu A4 - čárový režim</v>
      </c>
      <c r="C55" s="33"/>
      <c r="D55" s="33"/>
      <c r="E55" s="33"/>
      <c r="F55" s="33"/>
      <c r="G55" s="57">
        <f>'Xerox Phaser 2135 N (mapy)'!G42</f>
        <v>15.1</v>
      </c>
    </row>
    <row r="56" spans="2:7" ht="15.75">
      <c r="B56" s="55" t="str">
        <f>'Xerox Phaser 2135 N (obrázky)'!B41</f>
        <v>CELKEM   - 1 tisk barevného listu A4 - obrazový režim</v>
      </c>
      <c r="C56" s="33"/>
      <c r="D56" s="33"/>
      <c r="E56" s="33"/>
      <c r="F56" s="33"/>
      <c r="G56" s="57">
        <f>'Xerox Phaser 2135 N (obrázky)'!G42</f>
        <v>19.3</v>
      </c>
    </row>
    <row r="57" spans="2:7" ht="15.75">
      <c r="B57" s="55"/>
      <c r="C57" s="33"/>
      <c r="D57" s="33"/>
      <c r="E57" s="33"/>
      <c r="F57" s="33"/>
      <c r="G57" s="57"/>
    </row>
    <row r="58" spans="2:7" ht="15.75">
      <c r="B58" s="55"/>
      <c r="C58" s="33"/>
      <c r="D58" s="33"/>
      <c r="E58" s="33"/>
      <c r="F58" s="33"/>
      <c r="G58" s="57"/>
    </row>
    <row r="59" spans="2:7" ht="15.75">
      <c r="B59" s="55"/>
      <c r="C59" s="33"/>
      <c r="D59" s="33"/>
      <c r="E59" s="33"/>
      <c r="F59" s="33"/>
      <c r="G59" s="57"/>
    </row>
    <row r="60" spans="2:7" ht="15.75">
      <c r="B60" s="74" t="s">
        <v>311</v>
      </c>
      <c r="C60" s="33"/>
      <c r="D60" s="33"/>
      <c r="E60" s="33"/>
      <c r="F60" s="33"/>
      <c r="G60" s="57"/>
    </row>
    <row r="61" spans="2:7" ht="15.75">
      <c r="B61" s="55"/>
      <c r="C61" s="56"/>
      <c r="D61" s="52"/>
      <c r="E61" s="52"/>
      <c r="F61" s="56"/>
      <c r="G61" s="57"/>
    </row>
    <row r="62" spans="2:7" ht="15.75">
      <c r="B62" s="55" t="s">
        <v>255</v>
      </c>
      <c r="C62" s="56"/>
      <c r="D62" s="52"/>
      <c r="E62" s="52"/>
      <c r="F62" s="56"/>
      <c r="G62" s="57">
        <v>49.9</v>
      </c>
    </row>
    <row r="63" spans="2:7" ht="15.75">
      <c r="B63" s="55" t="s">
        <v>267</v>
      </c>
      <c r="C63" s="56"/>
      <c r="D63" s="52"/>
      <c r="E63" s="52"/>
      <c r="F63" s="56"/>
      <c r="G63" s="57">
        <v>98.6</v>
      </c>
    </row>
    <row r="64" spans="2:7" ht="15.75">
      <c r="B64" s="55" t="s">
        <v>268</v>
      </c>
      <c r="C64" s="56"/>
      <c r="D64" s="52"/>
      <c r="E64" s="52"/>
      <c r="F64" s="56"/>
      <c r="G64" s="57">
        <v>66.7</v>
      </c>
    </row>
    <row r="65" spans="2:7" ht="15.75">
      <c r="B65" s="55" t="s">
        <v>269</v>
      </c>
      <c r="C65" s="56"/>
      <c r="D65" s="52"/>
      <c r="E65" s="52"/>
      <c r="F65" s="56"/>
      <c r="G65" s="57">
        <v>104.3</v>
      </c>
    </row>
    <row r="66" spans="2:7" ht="15.75">
      <c r="B66" s="55" t="str">
        <f>disketa!B42</f>
        <v>CELKEM   - 1 disketa 1,44 MB</v>
      </c>
      <c r="C66" s="56"/>
      <c r="D66" s="52"/>
      <c r="E66" s="52"/>
      <c r="F66" s="56"/>
      <c r="G66" s="57">
        <f>disketa!G42</f>
        <v>30</v>
      </c>
    </row>
    <row r="67" spans="2:7" ht="12.75">
      <c r="B67" s="58"/>
      <c r="D67" s="33"/>
      <c r="E67" s="33"/>
      <c r="G67" s="59"/>
    </row>
    <row r="70" ht="12.75">
      <c r="D70" s="60" t="s">
        <v>223</v>
      </c>
    </row>
  </sheetData>
  <printOptions/>
  <pageMargins left="0.75" right="0.75" top="0.41" bottom="0.3" header="0.17" footer="0.15"/>
  <pageSetup horizontalDpi="600" verticalDpi="600" orientation="portrait" paperSize="9" r:id="rId1"/>
  <headerFooter alignWithMargins="0">
    <oddHeader>&amp;CKalk_06</oddHeader>
  </headerFooter>
  <rowBreaks count="2" manualBreakCount="2">
    <brk id="31" max="255" man="1"/>
    <brk id="5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1:G49"/>
  <sheetViews>
    <sheetView showGridLines="0" workbookViewId="0" topLeftCell="A1">
      <selection activeCell="D69" sqref="D69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8.625" style="34" customWidth="1"/>
    <col min="6" max="6" width="15.875" style="34" customWidth="1"/>
    <col min="7" max="7" width="17.375" style="33" customWidth="1"/>
    <col min="8" max="16384" width="9.125" style="33" customWidth="1"/>
  </cols>
  <sheetData>
    <row r="1" spans="2:4" ht="12.75">
      <c r="B1" s="4" t="s">
        <v>280</v>
      </c>
      <c r="D1" s="60" t="s">
        <v>221</v>
      </c>
    </row>
    <row r="3" spans="2:7" ht="12.75">
      <c r="B3" s="35" t="s">
        <v>227</v>
      </c>
      <c r="E3" s="60" t="s">
        <v>228</v>
      </c>
      <c r="G3" s="36">
        <v>38757</v>
      </c>
    </row>
    <row r="5" ht="13.5" thickBot="1"/>
    <row r="6" spans="2:7" ht="12.75">
      <c r="B6" s="37" t="s">
        <v>189</v>
      </c>
      <c r="C6" s="38" t="s">
        <v>190</v>
      </c>
      <c r="D6" s="38" t="s">
        <v>191</v>
      </c>
      <c r="E6" s="38" t="s">
        <v>192</v>
      </c>
      <c r="F6" s="38" t="s">
        <v>193</v>
      </c>
      <c r="G6" s="39" t="s">
        <v>194</v>
      </c>
    </row>
    <row r="7" spans="2:7" ht="13.5" thickBot="1">
      <c r="B7" s="40"/>
      <c r="C7" s="41" t="s">
        <v>195</v>
      </c>
      <c r="D7" s="42"/>
      <c r="E7" s="42" t="s">
        <v>196</v>
      </c>
      <c r="F7" s="42" t="s">
        <v>197</v>
      </c>
      <c r="G7" s="40"/>
    </row>
    <row r="8" spans="2:7" ht="12.75">
      <c r="B8" s="43" t="s">
        <v>198</v>
      </c>
      <c r="C8" s="44">
        <v>51250</v>
      </c>
      <c r="D8" s="45" t="s">
        <v>199</v>
      </c>
      <c r="E8" s="46">
        <v>4</v>
      </c>
      <c r="F8" s="45">
        <f>C8/E8</f>
        <v>12812.5</v>
      </c>
      <c r="G8" s="47"/>
    </row>
    <row r="9" spans="2:7" ht="12.75">
      <c r="B9" s="43" t="s">
        <v>200</v>
      </c>
      <c r="C9" s="46">
        <v>29180</v>
      </c>
      <c r="D9" s="45" t="s">
        <v>199</v>
      </c>
      <c r="E9" s="46">
        <v>1</v>
      </c>
      <c r="F9" s="45">
        <f>C9/E9</f>
        <v>29180</v>
      </c>
      <c r="G9" s="47"/>
    </row>
    <row r="10" spans="2:7" ht="12.75">
      <c r="B10" s="48" t="s">
        <v>201</v>
      </c>
      <c r="C10" s="46">
        <v>2452</v>
      </c>
      <c r="D10" s="45" t="s">
        <v>199</v>
      </c>
      <c r="E10" s="46">
        <v>1</v>
      </c>
      <c r="F10" s="45">
        <f>C10/E10</f>
        <v>2452</v>
      </c>
      <c r="G10" s="47"/>
    </row>
    <row r="11" spans="2:7" ht="12.75">
      <c r="B11" s="48" t="s">
        <v>202</v>
      </c>
      <c r="C11" s="46">
        <v>0.39</v>
      </c>
      <c r="D11" s="45" t="s">
        <v>203</v>
      </c>
      <c r="E11" s="46">
        <v>12870</v>
      </c>
      <c r="F11" s="46">
        <f>C11*E11</f>
        <v>5019.3</v>
      </c>
      <c r="G11" s="47"/>
    </row>
    <row r="12" spans="2:7" ht="12.75">
      <c r="B12" s="48" t="s">
        <v>204</v>
      </c>
      <c r="C12" s="46">
        <v>1046</v>
      </c>
      <c r="D12" s="45" t="s">
        <v>203</v>
      </c>
      <c r="E12" s="46">
        <v>5</v>
      </c>
      <c r="F12" s="46">
        <f>C12*E12</f>
        <v>5230</v>
      </c>
      <c r="G12" s="47"/>
    </row>
    <row r="13" spans="2:7" ht="12.75">
      <c r="B13" s="43"/>
      <c r="C13" s="46"/>
      <c r="D13" s="46"/>
      <c r="E13" s="46"/>
      <c r="F13" s="46"/>
      <c r="G13" s="47"/>
    </row>
    <row r="14" spans="2:7" ht="12.75">
      <c r="B14" s="43"/>
      <c r="C14" s="46"/>
      <c r="D14" s="46"/>
      <c r="E14" s="46"/>
      <c r="F14" s="46"/>
      <c r="G14" s="47"/>
    </row>
    <row r="15" spans="2:7" ht="12.75">
      <c r="B15" s="43"/>
      <c r="C15" s="46"/>
      <c r="D15" s="46"/>
      <c r="E15" s="46"/>
      <c r="F15" s="46"/>
      <c r="G15" s="47"/>
    </row>
    <row r="16" spans="2:7" ht="12.75">
      <c r="B16" s="43" t="s">
        <v>205</v>
      </c>
      <c r="C16" s="46"/>
      <c r="D16" s="46"/>
      <c r="E16" s="46"/>
      <c r="F16" s="46">
        <f>SUM(F8:F15)</f>
        <v>54693.8</v>
      </c>
      <c r="G16" s="47"/>
    </row>
    <row r="17" spans="2:7" ht="12.75">
      <c r="B17" s="43"/>
      <c r="C17" s="46"/>
      <c r="D17" s="46"/>
      <c r="E17" s="46"/>
      <c r="F17" s="46"/>
      <c r="G17" s="47"/>
    </row>
    <row r="18" spans="2:7" ht="12.75">
      <c r="B18" s="43"/>
      <c r="C18" s="46"/>
      <c r="D18" s="46"/>
      <c r="E18" s="46"/>
      <c r="F18" s="46"/>
      <c r="G18" s="47"/>
    </row>
    <row r="19" spans="2:7" ht="12.75">
      <c r="B19" s="43"/>
      <c r="C19" s="46"/>
      <c r="D19" s="46"/>
      <c r="E19" s="46"/>
      <c r="F19" s="46"/>
      <c r="G19" s="49"/>
    </row>
    <row r="20" spans="2:7" ht="12.75">
      <c r="B20" s="43"/>
      <c r="C20" s="46"/>
      <c r="D20" s="46"/>
      <c r="E20" s="46"/>
      <c r="F20" s="46"/>
      <c r="G20" s="49"/>
    </row>
    <row r="21" spans="2:7" ht="12.75">
      <c r="B21" s="43"/>
      <c r="C21" s="46"/>
      <c r="D21" s="46"/>
      <c r="E21" s="46"/>
      <c r="F21" s="46"/>
      <c r="G21" s="49"/>
    </row>
    <row r="22" spans="2:7" ht="12.75">
      <c r="B22" s="43"/>
      <c r="C22" s="46"/>
      <c r="D22" s="46"/>
      <c r="E22" s="46"/>
      <c r="F22" s="46"/>
      <c r="G22" s="49"/>
    </row>
    <row r="23" spans="2:7" ht="12.75">
      <c r="B23" s="43"/>
      <c r="C23" s="46"/>
      <c r="D23" s="46"/>
      <c r="E23" s="46"/>
      <c r="F23" s="46"/>
      <c r="G23" s="49"/>
    </row>
    <row r="24" spans="2:7" ht="12.75">
      <c r="B24" s="43"/>
      <c r="C24" s="46"/>
      <c r="D24" s="46"/>
      <c r="E24" s="46"/>
      <c r="F24" s="46"/>
      <c r="G24" s="49"/>
    </row>
    <row r="25" spans="2:7" ht="12.75">
      <c r="B25" s="43"/>
      <c r="C25" s="46"/>
      <c r="D25" s="46"/>
      <c r="E25" s="46"/>
      <c r="F25" s="46"/>
      <c r="G25" s="49"/>
    </row>
    <row r="26" spans="2:7" ht="12.75">
      <c r="B26" s="43" t="s">
        <v>205</v>
      </c>
      <c r="C26" s="46"/>
      <c r="D26" s="46"/>
      <c r="E26" s="46"/>
      <c r="F26" s="46">
        <f>SUM(F16:F25)</f>
        <v>54693.8</v>
      </c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8" t="s">
        <v>213</v>
      </c>
      <c r="C28" s="46"/>
      <c r="D28" s="46"/>
      <c r="E28" s="46"/>
      <c r="F28" s="46">
        <f>F16*G28</f>
        <v>10938.760000000002</v>
      </c>
      <c r="G28" s="49">
        <v>0.2</v>
      </c>
    </row>
    <row r="29" spans="2:7" ht="12.75">
      <c r="B29" s="43" t="s">
        <v>214</v>
      </c>
      <c r="C29" s="46"/>
      <c r="D29" s="46"/>
      <c r="E29" s="46"/>
      <c r="F29" s="46">
        <f>F26*G29</f>
        <v>16408.14</v>
      </c>
      <c r="G29" s="49">
        <v>0.3</v>
      </c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3" t="s">
        <v>215</v>
      </c>
      <c r="C31" s="46"/>
      <c r="D31" s="46"/>
      <c r="E31" s="46"/>
      <c r="F31" s="46">
        <f>SUM(F26,F28:F29)</f>
        <v>82040.7</v>
      </c>
      <c r="G31" s="49"/>
    </row>
    <row r="32" spans="2:7" ht="13.5" thickBot="1">
      <c r="B32" s="40"/>
      <c r="C32" s="50"/>
      <c r="D32" s="50"/>
      <c r="E32" s="50"/>
      <c r="F32" s="50"/>
      <c r="G32" s="40"/>
    </row>
    <row r="33" ht="12.75">
      <c r="G33" s="51"/>
    </row>
    <row r="34" spans="2:7" ht="15.75">
      <c r="B34" s="52" t="s">
        <v>216</v>
      </c>
      <c r="G34" s="51"/>
    </row>
    <row r="35" spans="2:7" ht="15.75">
      <c r="B35" s="52" t="s">
        <v>217</v>
      </c>
      <c r="G35" s="51"/>
    </row>
    <row r="36" spans="2:7" ht="15.75">
      <c r="B36" s="52"/>
      <c r="G36" s="51"/>
    </row>
    <row r="37" spans="2:7" ht="12.75">
      <c r="B37" s="53" t="s">
        <v>282</v>
      </c>
      <c r="D37" s="33"/>
      <c r="E37" s="33"/>
      <c r="G37" s="54">
        <f>F31/E11</f>
        <v>6.374568764568765</v>
      </c>
    </row>
    <row r="38" spans="2:7" ht="12.75">
      <c r="B38" s="53"/>
      <c r="D38" s="33"/>
      <c r="E38" s="33"/>
      <c r="G38" s="54"/>
    </row>
    <row r="39" spans="2:7" ht="15.75">
      <c r="B39" s="55" t="s">
        <v>304</v>
      </c>
      <c r="C39" s="56"/>
      <c r="D39" s="52"/>
      <c r="F39" s="72" t="s">
        <v>231</v>
      </c>
      <c r="G39" s="57">
        <f>ROUND(F31/E11,1)</f>
        <v>6.4</v>
      </c>
    </row>
    <row r="40" spans="2:7" ht="12.75">
      <c r="B40" s="51"/>
      <c r="G40" s="51"/>
    </row>
    <row r="41" ht="12.75">
      <c r="G41" s="51"/>
    </row>
    <row r="42" ht="12.75">
      <c r="B42" s="58"/>
    </row>
    <row r="44" spans="4:7" ht="12.75">
      <c r="D44" s="33"/>
      <c r="E44" s="33"/>
      <c r="G44" s="54"/>
    </row>
    <row r="45" spans="4:7" ht="12.75">
      <c r="D45" s="33"/>
      <c r="E45" s="33"/>
      <c r="G45" s="54"/>
    </row>
    <row r="46" spans="2:7" ht="12.75">
      <c r="B46" s="58"/>
      <c r="D46" s="33"/>
      <c r="E46" s="33"/>
      <c r="G46" s="59"/>
    </row>
    <row r="49" ht="12.75">
      <c r="D49" s="34" t="s">
        <v>220</v>
      </c>
    </row>
  </sheetData>
  <printOptions/>
  <pageMargins left="0.52" right="0.19" top="1" bottom="1" header="0.4921259845" footer="0.4921259845"/>
  <pageSetup horizontalDpi="180" verticalDpi="180" orientation="portrait" paperSize="9" r:id="rId1"/>
  <headerFooter alignWithMargins="0">
    <oddHeader>&amp;CKalk_06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1:G49"/>
  <sheetViews>
    <sheetView showGridLines="0" workbookViewId="0" topLeftCell="A1">
      <selection activeCell="D69" sqref="D69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8.625" style="34" customWidth="1"/>
    <col min="6" max="6" width="15.875" style="34" customWidth="1"/>
    <col min="7" max="7" width="17.375" style="33" customWidth="1"/>
    <col min="8" max="16384" width="9.125" style="33" customWidth="1"/>
  </cols>
  <sheetData>
    <row r="1" spans="2:4" ht="12.75">
      <c r="B1" s="4" t="s">
        <v>280</v>
      </c>
      <c r="D1" s="60" t="s">
        <v>221</v>
      </c>
    </row>
    <row r="3" spans="2:7" ht="12.75">
      <c r="B3" s="35" t="s">
        <v>232</v>
      </c>
      <c r="G3" s="36">
        <v>38757</v>
      </c>
    </row>
    <row r="5" ht="13.5" thickBot="1"/>
    <row r="6" spans="2:7" ht="12.75">
      <c r="B6" s="37" t="s">
        <v>189</v>
      </c>
      <c r="C6" s="38" t="s">
        <v>190</v>
      </c>
      <c r="D6" s="38" t="s">
        <v>191</v>
      </c>
      <c r="E6" s="38" t="s">
        <v>192</v>
      </c>
      <c r="F6" s="38" t="s">
        <v>193</v>
      </c>
      <c r="G6" s="39" t="s">
        <v>194</v>
      </c>
    </row>
    <row r="7" spans="2:7" ht="13.5" thickBot="1">
      <c r="B7" s="40"/>
      <c r="C7" s="41" t="s">
        <v>195</v>
      </c>
      <c r="D7" s="42"/>
      <c r="E7" s="42" t="s">
        <v>196</v>
      </c>
      <c r="F7" s="42" t="s">
        <v>197</v>
      </c>
      <c r="G7" s="40"/>
    </row>
    <row r="8" spans="2:7" ht="12.75">
      <c r="B8" s="43" t="s">
        <v>198</v>
      </c>
      <c r="C8" s="44">
        <v>74350</v>
      </c>
      <c r="D8" s="45" t="s">
        <v>199</v>
      </c>
      <c r="E8" s="46">
        <v>4</v>
      </c>
      <c r="F8" s="45">
        <f>C8/E8</f>
        <v>18587.5</v>
      </c>
      <c r="G8" s="47"/>
    </row>
    <row r="9" spans="2:7" ht="12.75">
      <c r="B9" s="43" t="s">
        <v>200</v>
      </c>
      <c r="C9" s="46">
        <v>10000</v>
      </c>
      <c r="D9" s="45" t="s">
        <v>199</v>
      </c>
      <c r="E9" s="46">
        <v>1</v>
      </c>
      <c r="F9" s="45">
        <f>C9/E9</f>
        <v>10000</v>
      </c>
      <c r="G9" s="47"/>
    </row>
    <row r="10" spans="2:7" ht="12.75">
      <c r="B10" s="48" t="s">
        <v>201</v>
      </c>
      <c r="C10" s="46">
        <v>2452</v>
      </c>
      <c r="D10" s="45" t="s">
        <v>199</v>
      </c>
      <c r="E10" s="46">
        <v>1</v>
      </c>
      <c r="F10" s="45">
        <f>C10/E10</f>
        <v>2452</v>
      </c>
      <c r="G10" s="47"/>
    </row>
    <row r="11" spans="2:7" ht="12.75">
      <c r="B11" s="48" t="s">
        <v>202</v>
      </c>
      <c r="C11" s="46">
        <v>3.42</v>
      </c>
      <c r="D11" s="45" t="s">
        <v>203</v>
      </c>
      <c r="E11" s="46">
        <v>1500</v>
      </c>
      <c r="F11" s="46">
        <f>C11*E11</f>
        <v>5130</v>
      </c>
      <c r="G11" s="47"/>
    </row>
    <row r="12" spans="2:7" ht="12.75">
      <c r="B12" s="48" t="s">
        <v>204</v>
      </c>
      <c r="C12" s="46">
        <v>3000</v>
      </c>
      <c r="D12" s="45" t="s">
        <v>203</v>
      </c>
      <c r="E12" s="46">
        <v>1</v>
      </c>
      <c r="F12" s="46">
        <f>C12*E12</f>
        <v>3000</v>
      </c>
      <c r="G12" s="47"/>
    </row>
    <row r="13" spans="2:7" ht="12.75">
      <c r="B13" s="43"/>
      <c r="C13" s="46"/>
      <c r="D13" s="46"/>
      <c r="E13" s="46"/>
      <c r="F13" s="46"/>
      <c r="G13" s="47"/>
    </row>
    <row r="14" spans="2:7" ht="12.75">
      <c r="B14" s="43"/>
      <c r="C14" s="46"/>
      <c r="D14" s="46"/>
      <c r="E14" s="46"/>
      <c r="F14" s="46"/>
      <c r="G14" s="47"/>
    </row>
    <row r="15" spans="2:7" ht="12.75">
      <c r="B15" s="43"/>
      <c r="C15" s="46"/>
      <c r="D15" s="46"/>
      <c r="E15" s="46"/>
      <c r="F15" s="46"/>
      <c r="G15" s="47"/>
    </row>
    <row r="16" spans="2:7" ht="12.75">
      <c r="B16" s="43" t="s">
        <v>205</v>
      </c>
      <c r="C16" s="46"/>
      <c r="D16" s="46"/>
      <c r="E16" s="46"/>
      <c r="F16" s="46">
        <f>SUM(F8:F15)</f>
        <v>39169.5</v>
      </c>
      <c r="G16" s="47"/>
    </row>
    <row r="17" spans="2:7" ht="12.75">
      <c r="B17" s="43"/>
      <c r="C17" s="46"/>
      <c r="D17" s="46"/>
      <c r="E17" s="46"/>
      <c r="F17" s="46"/>
      <c r="G17" s="47"/>
    </row>
    <row r="18" spans="2:7" ht="12.75">
      <c r="B18" s="43" t="s">
        <v>206</v>
      </c>
      <c r="C18" s="46"/>
      <c r="D18" s="46"/>
      <c r="E18" s="46"/>
      <c r="F18" s="46"/>
      <c r="G18" s="47"/>
    </row>
    <row r="19" spans="2:7" ht="12.75">
      <c r="B19" s="43" t="s">
        <v>207</v>
      </c>
      <c r="C19" s="46"/>
      <c r="D19" s="46"/>
      <c r="E19" s="46"/>
      <c r="F19" s="46"/>
      <c r="G19" s="49"/>
    </row>
    <row r="20" spans="2:7" ht="12.75">
      <c r="B20" s="43" t="s">
        <v>208</v>
      </c>
      <c r="C20" s="46"/>
      <c r="D20" s="46"/>
      <c r="E20" s="46"/>
      <c r="F20" s="46"/>
      <c r="G20" s="49"/>
    </row>
    <row r="21" spans="2:7" ht="12.75">
      <c r="B21" s="43" t="s">
        <v>209</v>
      </c>
      <c r="C21" s="46"/>
      <c r="D21" s="46"/>
      <c r="E21" s="46"/>
      <c r="F21" s="46"/>
      <c r="G21" s="49"/>
    </row>
    <row r="22" spans="2:7" ht="12.75">
      <c r="B22" s="43" t="s">
        <v>210</v>
      </c>
      <c r="C22" s="46"/>
      <c r="D22" s="46"/>
      <c r="E22" s="46"/>
      <c r="F22" s="46"/>
      <c r="G22" s="49"/>
    </row>
    <row r="23" spans="2:7" ht="12.75">
      <c r="B23" s="43" t="s">
        <v>211</v>
      </c>
      <c r="C23" s="46"/>
      <c r="D23" s="46"/>
      <c r="E23" s="46"/>
      <c r="F23" s="46"/>
      <c r="G23" s="49"/>
    </row>
    <row r="24" spans="2:7" ht="12.75">
      <c r="B24" s="43" t="s">
        <v>212</v>
      </c>
      <c r="C24" s="46"/>
      <c r="D24" s="46"/>
      <c r="E24" s="46"/>
      <c r="F24" s="46"/>
      <c r="G24" s="49"/>
    </row>
    <row r="25" spans="2:7" ht="12.75">
      <c r="B25" s="43"/>
      <c r="C25" s="46"/>
      <c r="D25" s="46"/>
      <c r="E25" s="46"/>
      <c r="F25" s="46"/>
      <c r="G25" s="49"/>
    </row>
    <row r="26" spans="2:7" ht="12.75">
      <c r="B26" s="43" t="s">
        <v>205</v>
      </c>
      <c r="C26" s="46"/>
      <c r="D26" s="46"/>
      <c r="E26" s="46"/>
      <c r="F26" s="46">
        <f>SUM(F16:F25)</f>
        <v>39169.5</v>
      </c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8" t="s">
        <v>213</v>
      </c>
      <c r="C28" s="46"/>
      <c r="D28" s="46"/>
      <c r="E28" s="46"/>
      <c r="F28" s="46">
        <f>F16*G28</f>
        <v>7833.900000000001</v>
      </c>
      <c r="G28" s="49">
        <v>0.2</v>
      </c>
    </row>
    <row r="29" spans="2:7" ht="12.75">
      <c r="B29" s="43" t="s">
        <v>214</v>
      </c>
      <c r="C29" s="46"/>
      <c r="D29" s="46"/>
      <c r="E29" s="46"/>
      <c r="F29" s="46">
        <f>F26*G29</f>
        <v>11750.85</v>
      </c>
      <c r="G29" s="49">
        <v>0.3</v>
      </c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3" t="s">
        <v>215</v>
      </c>
      <c r="C31" s="46"/>
      <c r="D31" s="46"/>
      <c r="E31" s="46"/>
      <c r="F31" s="46">
        <f>SUM(F26,F28:F29)</f>
        <v>58754.25</v>
      </c>
      <c r="G31" s="49"/>
    </row>
    <row r="32" spans="2:7" ht="13.5" thickBot="1">
      <c r="B32" s="40"/>
      <c r="C32" s="50"/>
      <c r="D32" s="50"/>
      <c r="E32" s="50"/>
      <c r="F32" s="50"/>
      <c r="G32" s="40"/>
    </row>
    <row r="33" ht="12.75">
      <c r="G33" s="51"/>
    </row>
    <row r="34" spans="2:7" ht="15.75">
      <c r="B34" s="52" t="s">
        <v>216</v>
      </c>
      <c r="G34" s="51"/>
    </row>
    <row r="35" spans="2:7" ht="15.75">
      <c r="B35" s="52" t="s">
        <v>217</v>
      </c>
      <c r="G35" s="51"/>
    </row>
    <row r="36" spans="2:7" ht="15.75">
      <c r="B36" s="52"/>
      <c r="G36" s="51"/>
    </row>
    <row r="37" spans="2:7" ht="12.75">
      <c r="B37" s="53" t="s">
        <v>222</v>
      </c>
      <c r="D37" s="33"/>
      <c r="E37" s="33"/>
      <c r="G37" s="54">
        <f>F31/E11</f>
        <v>39.1695</v>
      </c>
    </row>
    <row r="38" spans="2:7" ht="12.75">
      <c r="B38" s="53"/>
      <c r="D38" s="33"/>
      <c r="E38" s="33"/>
      <c r="G38" s="54"/>
    </row>
    <row r="39" spans="2:7" ht="15.75">
      <c r="B39" s="55" t="s">
        <v>218</v>
      </c>
      <c r="C39" s="56"/>
      <c r="D39" s="52"/>
      <c r="E39" s="52" t="s">
        <v>231</v>
      </c>
      <c r="F39" s="56"/>
      <c r="G39" s="57">
        <f>ROUND(F31/E11,1)</f>
        <v>39.2</v>
      </c>
    </row>
    <row r="40" spans="2:7" ht="15.75">
      <c r="B40" s="55" t="s">
        <v>219</v>
      </c>
      <c r="C40" s="56"/>
      <c r="D40" s="52"/>
      <c r="E40" s="52" t="s">
        <v>231</v>
      </c>
      <c r="F40" s="56"/>
      <c r="G40" s="57">
        <f>G39/2</f>
        <v>19.6</v>
      </c>
    </row>
    <row r="41" ht="12.75">
      <c r="G41" s="51"/>
    </row>
    <row r="42" ht="12.75">
      <c r="B42" s="58"/>
    </row>
    <row r="43" ht="12.75">
      <c r="B43" s="35"/>
    </row>
    <row r="44" spans="4:7" ht="12.75">
      <c r="D44" s="33"/>
      <c r="E44" s="33"/>
      <c r="G44" s="54"/>
    </row>
    <row r="45" spans="4:7" ht="12.75">
      <c r="D45" s="33"/>
      <c r="E45" s="33"/>
      <c r="G45" s="54"/>
    </row>
    <row r="46" spans="2:7" ht="12.75">
      <c r="B46" s="58"/>
      <c r="D46" s="33"/>
      <c r="E46" s="33"/>
      <c r="G46" s="59"/>
    </row>
    <row r="49" ht="12.75">
      <c r="D49" s="60" t="s">
        <v>223</v>
      </c>
    </row>
  </sheetData>
  <printOptions/>
  <pageMargins left="0.75" right="0.19" top="1" bottom="1" header="0.4921259845" footer="0.4921259845"/>
  <pageSetup horizontalDpi="180" verticalDpi="180" orientation="portrait" paperSize="9" r:id="rId1"/>
  <headerFooter alignWithMargins="0">
    <oddHeader>&amp;CKalk_06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"/>
  <dimension ref="A18:E125"/>
  <sheetViews>
    <sheetView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26.00390625" style="0" customWidth="1"/>
    <col min="3" max="3" width="73.75390625" style="0" customWidth="1"/>
    <col min="4" max="4" width="11.00390625" style="0" bestFit="1" customWidth="1"/>
    <col min="5" max="5" width="9.375" style="0" bestFit="1" customWidth="1"/>
  </cols>
  <sheetData>
    <row r="18" ht="12.75">
      <c r="E18" s="69" t="s">
        <v>231</v>
      </c>
    </row>
    <row r="19" ht="15.75">
      <c r="C19" s="29" t="s">
        <v>159</v>
      </c>
    </row>
    <row r="20" ht="12.75">
      <c r="D20" s="68" t="s">
        <v>275</v>
      </c>
    </row>
    <row r="22" spans="2:5" ht="12.75">
      <c r="B22" t="s">
        <v>142</v>
      </c>
      <c r="D22" s="25">
        <v>0.14</v>
      </c>
      <c r="E22" s="25"/>
    </row>
    <row r="23" spans="2:5" ht="12.75">
      <c r="B23" t="s">
        <v>143</v>
      </c>
      <c r="D23" s="25">
        <v>0.14</v>
      </c>
      <c r="E23" s="25"/>
    </row>
    <row r="24" spans="2:5" ht="12.75">
      <c r="B24" t="s">
        <v>144</v>
      </c>
      <c r="D24" s="25">
        <v>0.05</v>
      </c>
      <c r="E24" s="25"/>
    </row>
    <row r="25" spans="2:5" ht="12.75">
      <c r="B25" t="s">
        <v>145</v>
      </c>
      <c r="D25" s="25">
        <v>0.17</v>
      </c>
      <c r="E25" s="25"/>
    </row>
    <row r="26" spans="1:5" ht="12.75">
      <c r="A26" s="28" t="s">
        <v>146</v>
      </c>
      <c r="D26" s="25"/>
      <c r="E26" s="25"/>
    </row>
    <row r="27" spans="2:5" ht="12.75">
      <c r="B27" t="s">
        <v>147</v>
      </c>
      <c r="D27" s="66">
        <v>0.41</v>
      </c>
      <c r="E27" s="31">
        <f aca="true" t="shared" si="0" ref="E27:E39">ROUND(D27*1.19,1)</f>
        <v>0.5</v>
      </c>
    </row>
    <row r="28" spans="2:5" ht="12.75">
      <c r="B28" s="30" t="s">
        <v>148</v>
      </c>
      <c r="C28" s="30"/>
      <c r="D28" s="67">
        <v>1.15</v>
      </c>
      <c r="E28" s="32">
        <f t="shared" si="0"/>
        <v>1.4</v>
      </c>
    </row>
    <row r="29" spans="2:5" ht="12.75">
      <c r="B29" t="s">
        <v>149</v>
      </c>
      <c r="D29" s="66">
        <v>1.54</v>
      </c>
      <c r="E29" s="31">
        <f t="shared" si="0"/>
        <v>1.8</v>
      </c>
    </row>
    <row r="30" spans="2:5" ht="12.75">
      <c r="B30" s="30" t="s">
        <v>150</v>
      </c>
      <c r="C30" s="30"/>
      <c r="D30" s="67">
        <v>2.68</v>
      </c>
      <c r="E30" s="32">
        <f t="shared" si="0"/>
        <v>3.2</v>
      </c>
    </row>
    <row r="31" spans="2:5" ht="12.75">
      <c r="B31" t="s">
        <v>151</v>
      </c>
      <c r="D31" s="66">
        <v>4.13</v>
      </c>
      <c r="E31" s="31">
        <f t="shared" si="0"/>
        <v>4.9</v>
      </c>
    </row>
    <row r="32" spans="2:5" ht="12.75">
      <c r="B32" s="30" t="s">
        <v>162</v>
      </c>
      <c r="C32" s="30"/>
      <c r="D32" s="67">
        <v>23.34</v>
      </c>
      <c r="E32" s="32">
        <f t="shared" si="0"/>
        <v>27.8</v>
      </c>
    </row>
    <row r="33" spans="2:5" ht="12.75">
      <c r="B33" t="s">
        <v>152</v>
      </c>
      <c r="D33" s="66">
        <v>2.99</v>
      </c>
      <c r="E33" s="31">
        <f t="shared" si="0"/>
        <v>3.6</v>
      </c>
    </row>
    <row r="34" spans="1:5" ht="12.75">
      <c r="A34" s="28" t="s">
        <v>153</v>
      </c>
      <c r="D34" s="62"/>
      <c r="E34" s="28"/>
    </row>
    <row r="35" spans="2:5" ht="12.75">
      <c r="B35" s="30" t="s">
        <v>154</v>
      </c>
      <c r="C35" s="30"/>
      <c r="D35" s="67">
        <v>1.99</v>
      </c>
      <c r="E35" s="32">
        <f t="shared" si="0"/>
        <v>2.4</v>
      </c>
    </row>
    <row r="36" spans="2:5" ht="12.75">
      <c r="B36" t="s">
        <v>155</v>
      </c>
      <c r="D36" s="66">
        <v>2.13</v>
      </c>
      <c r="E36" s="31">
        <f t="shared" si="0"/>
        <v>2.5</v>
      </c>
    </row>
    <row r="37" spans="2:5" ht="12.75">
      <c r="B37" s="30" t="s">
        <v>156</v>
      </c>
      <c r="C37" s="30"/>
      <c r="D37" s="67">
        <v>2.84</v>
      </c>
      <c r="E37" s="32">
        <f t="shared" si="0"/>
        <v>3.4</v>
      </c>
    </row>
    <row r="38" spans="2:5" ht="12.75">
      <c r="B38" t="s">
        <v>157</v>
      </c>
      <c r="D38" s="66">
        <v>4.82</v>
      </c>
      <c r="E38" s="31">
        <f t="shared" si="0"/>
        <v>5.7</v>
      </c>
    </row>
    <row r="39" spans="2:5" ht="12.75">
      <c r="B39" s="30" t="s">
        <v>158</v>
      </c>
      <c r="C39" s="30"/>
      <c r="D39" s="67">
        <v>9.6</v>
      </c>
      <c r="E39" s="32">
        <f t="shared" si="0"/>
        <v>11.4</v>
      </c>
    </row>
    <row r="43" ht="12.75" hidden="1"/>
    <row r="44" ht="12.75" hidden="1"/>
    <row r="45" ht="12.75" hidden="1"/>
    <row r="46" spans="1:4" ht="12.75" hidden="1">
      <c r="A46" s="28" t="s">
        <v>10</v>
      </c>
      <c r="D46" s="25"/>
    </row>
    <row r="47" ht="12.75" hidden="1">
      <c r="D47" s="25"/>
    </row>
    <row r="48" spans="2:4" ht="12.75" hidden="1">
      <c r="B48" s="27">
        <v>16181400</v>
      </c>
      <c r="C48" t="s">
        <v>11</v>
      </c>
      <c r="D48" s="25">
        <v>1182</v>
      </c>
    </row>
    <row r="49" spans="2:4" ht="12.75" hidden="1">
      <c r="B49" s="27">
        <v>16181500</v>
      </c>
      <c r="C49" t="s">
        <v>12</v>
      </c>
      <c r="D49" s="25">
        <v>1182</v>
      </c>
    </row>
    <row r="50" spans="2:4" ht="12.75" hidden="1">
      <c r="B50" s="27">
        <v>16184500</v>
      </c>
      <c r="C50" t="s">
        <v>13</v>
      </c>
      <c r="D50" s="25">
        <v>156</v>
      </c>
    </row>
    <row r="51" spans="2:4" ht="12.75" hidden="1">
      <c r="B51" s="27" t="s">
        <v>14</v>
      </c>
      <c r="C51" t="s">
        <v>15</v>
      </c>
      <c r="D51" s="25">
        <v>714</v>
      </c>
    </row>
    <row r="52" spans="2:4" ht="12.75" hidden="1">
      <c r="B52" s="27" t="s">
        <v>16</v>
      </c>
      <c r="C52" t="s">
        <v>17</v>
      </c>
      <c r="D52" s="25">
        <v>1004</v>
      </c>
    </row>
    <row r="53" spans="2:4" ht="12.75" hidden="1">
      <c r="B53" s="27" t="s">
        <v>18</v>
      </c>
      <c r="C53" t="s">
        <v>19</v>
      </c>
      <c r="D53" s="25">
        <v>1182</v>
      </c>
    </row>
    <row r="54" spans="2:4" ht="12.75" hidden="1">
      <c r="B54" s="27" t="s">
        <v>20</v>
      </c>
      <c r="C54" t="s">
        <v>21</v>
      </c>
      <c r="D54" s="25">
        <v>2571</v>
      </c>
    </row>
    <row r="55" spans="2:4" ht="12.75" hidden="1">
      <c r="B55" s="27" t="s">
        <v>22</v>
      </c>
      <c r="C55" t="s">
        <v>23</v>
      </c>
      <c r="D55" s="25">
        <v>3748</v>
      </c>
    </row>
    <row r="56" spans="2:4" ht="12.75" hidden="1">
      <c r="B56" s="27" t="s">
        <v>24</v>
      </c>
      <c r="C56" t="s">
        <v>25</v>
      </c>
      <c r="D56" s="25">
        <v>1071</v>
      </c>
    </row>
    <row r="57" spans="2:4" ht="12.75" hidden="1">
      <c r="B57" s="27" t="s">
        <v>26</v>
      </c>
      <c r="C57" t="s">
        <v>27</v>
      </c>
      <c r="D57" s="25">
        <v>2521</v>
      </c>
    </row>
    <row r="58" spans="2:4" ht="12.75" hidden="1">
      <c r="B58" s="27" t="s">
        <v>28</v>
      </c>
      <c r="C58" t="s">
        <v>29</v>
      </c>
      <c r="D58" s="25">
        <v>2521</v>
      </c>
    </row>
    <row r="59" spans="2:4" ht="12.75" hidden="1">
      <c r="B59" s="27" t="s">
        <v>30</v>
      </c>
      <c r="C59" t="s">
        <v>31</v>
      </c>
      <c r="D59" s="25">
        <v>2521</v>
      </c>
    </row>
    <row r="60" spans="2:4" ht="12.75" hidden="1">
      <c r="B60" s="27" t="s">
        <v>32</v>
      </c>
      <c r="C60" t="s">
        <v>33</v>
      </c>
      <c r="D60" s="25">
        <v>1874</v>
      </c>
    </row>
    <row r="61" spans="2:4" ht="12.75" hidden="1">
      <c r="B61" s="27" t="s">
        <v>34</v>
      </c>
      <c r="C61" t="s">
        <v>35</v>
      </c>
      <c r="D61" s="25">
        <v>892</v>
      </c>
    </row>
    <row r="85" spans="1:4" ht="12.75" hidden="1">
      <c r="A85" t="s">
        <v>96</v>
      </c>
      <c r="B85" s="28" t="s">
        <v>97</v>
      </c>
      <c r="C85" t="s">
        <v>98</v>
      </c>
      <c r="D85" t="s">
        <v>98</v>
      </c>
    </row>
    <row r="86" ht="12.75" hidden="1"/>
    <row r="87" spans="1:3" ht="12.75" hidden="1">
      <c r="A87" t="s">
        <v>99</v>
      </c>
      <c r="B87" t="s">
        <v>100</v>
      </c>
      <c r="C87" t="s">
        <v>101</v>
      </c>
    </row>
    <row r="88" spans="1:3" ht="12.75" hidden="1">
      <c r="A88" t="s">
        <v>99</v>
      </c>
      <c r="B88" t="s">
        <v>102</v>
      </c>
      <c r="C88" t="s">
        <v>103</v>
      </c>
    </row>
    <row r="89" spans="1:3" ht="12.75" hidden="1">
      <c r="A89" t="s">
        <v>99</v>
      </c>
      <c r="B89" t="s">
        <v>104</v>
      </c>
      <c r="C89" t="s">
        <v>105</v>
      </c>
    </row>
    <row r="90" spans="1:3" ht="12.75" hidden="1">
      <c r="A90" t="s">
        <v>99</v>
      </c>
      <c r="B90" t="s">
        <v>106</v>
      </c>
      <c r="C90" t="s">
        <v>107</v>
      </c>
    </row>
    <row r="91" spans="1:3" ht="12.75" hidden="1">
      <c r="A91" t="s">
        <v>99</v>
      </c>
      <c r="B91" t="s">
        <v>108</v>
      </c>
      <c r="C91" t="s">
        <v>109</v>
      </c>
    </row>
    <row r="92" spans="1:3" ht="12.75" hidden="1">
      <c r="A92" t="s">
        <v>99</v>
      </c>
      <c r="B92" t="s">
        <v>110</v>
      </c>
      <c r="C92" t="s">
        <v>111</v>
      </c>
    </row>
    <row r="93" ht="12.75" hidden="1">
      <c r="A93" t="s">
        <v>112</v>
      </c>
    </row>
    <row r="94" spans="2:3" ht="12.75" hidden="1">
      <c r="B94" t="s">
        <v>113</v>
      </c>
      <c r="C94" t="s">
        <v>114</v>
      </c>
    </row>
    <row r="95" ht="12.75" hidden="1">
      <c r="A95" t="s">
        <v>160</v>
      </c>
    </row>
    <row r="96" ht="12.75" hidden="1">
      <c r="A96" t="s">
        <v>161</v>
      </c>
    </row>
    <row r="97" spans="1:3" ht="12.75" hidden="1">
      <c r="A97" t="s">
        <v>99</v>
      </c>
      <c r="B97" t="s">
        <v>115</v>
      </c>
      <c r="C97" t="s">
        <v>116</v>
      </c>
    </row>
    <row r="98" ht="12.75" hidden="1">
      <c r="A98" t="s">
        <v>117</v>
      </c>
    </row>
    <row r="99" spans="1:2" ht="12.75" hidden="1">
      <c r="A99" t="s">
        <v>99</v>
      </c>
      <c r="B99" t="s">
        <v>118</v>
      </c>
    </row>
    <row r="100" ht="12.75" hidden="1"/>
    <row r="101" ht="12.75" hidden="1">
      <c r="A101" t="s">
        <v>94</v>
      </c>
    </row>
    <row r="102" ht="12.75" hidden="1">
      <c r="A102" t="s">
        <v>95</v>
      </c>
    </row>
    <row r="103" spans="1:3" ht="12.75" hidden="1">
      <c r="A103" t="s">
        <v>99</v>
      </c>
      <c r="B103" t="s">
        <v>119</v>
      </c>
      <c r="C103" t="s">
        <v>120</v>
      </c>
    </row>
    <row r="104" spans="1:3" ht="12.75" hidden="1">
      <c r="A104" t="s">
        <v>99</v>
      </c>
      <c r="C104" t="s">
        <v>121</v>
      </c>
    </row>
    <row r="105" spans="1:2" ht="12.75" hidden="1">
      <c r="A105" t="s">
        <v>99</v>
      </c>
      <c r="B105" t="s">
        <v>122</v>
      </c>
    </row>
    <row r="106" ht="12.75" hidden="1"/>
    <row r="107" ht="12.75" hidden="1">
      <c r="A107" t="s">
        <v>139</v>
      </c>
    </row>
    <row r="108" ht="12.75" hidden="1">
      <c r="A108" t="s">
        <v>140</v>
      </c>
    </row>
    <row r="109" ht="12.75" hidden="1">
      <c r="A109" t="s">
        <v>141</v>
      </c>
    </row>
    <row r="110" ht="12.75" hidden="1"/>
    <row r="111" spans="1:3" ht="12.75" hidden="1">
      <c r="A111" t="s">
        <v>99</v>
      </c>
      <c r="B111" t="s">
        <v>123</v>
      </c>
      <c r="C111" t="s">
        <v>124</v>
      </c>
    </row>
    <row r="112" ht="12.75" hidden="1"/>
    <row r="113" spans="1:2" ht="12.75" hidden="1">
      <c r="A113" t="s">
        <v>99</v>
      </c>
      <c r="B113" t="s">
        <v>125</v>
      </c>
    </row>
    <row r="114" ht="12.75" hidden="1">
      <c r="A114" t="s">
        <v>126</v>
      </c>
    </row>
    <row r="115" ht="12.75" hidden="1"/>
    <row r="116" ht="12.75" hidden="1">
      <c r="A116" t="s">
        <v>136</v>
      </c>
    </row>
    <row r="117" ht="12.75" hidden="1">
      <c r="A117" t="s">
        <v>137</v>
      </c>
    </row>
    <row r="118" ht="12.75" hidden="1">
      <c r="A118" t="s">
        <v>138</v>
      </c>
    </row>
    <row r="119" ht="12.75" hidden="1"/>
    <row r="120" ht="12.75" hidden="1">
      <c r="A120" t="s">
        <v>127</v>
      </c>
    </row>
    <row r="121" ht="12.75" hidden="1"/>
    <row r="122" spans="1:3" ht="12.75" hidden="1">
      <c r="A122" t="s">
        <v>99</v>
      </c>
      <c r="B122" t="s">
        <v>128</v>
      </c>
      <c r="C122" t="s">
        <v>129</v>
      </c>
    </row>
    <row r="123" spans="1:3" ht="12.75" hidden="1">
      <c r="A123" t="s">
        <v>99</v>
      </c>
      <c r="B123" t="s">
        <v>130</v>
      </c>
      <c r="C123" t="s">
        <v>131</v>
      </c>
    </row>
    <row r="124" spans="1:3" ht="12.75" hidden="1">
      <c r="A124" t="s">
        <v>99</v>
      </c>
      <c r="B124" t="s">
        <v>132</v>
      </c>
      <c r="C124" t="s">
        <v>133</v>
      </c>
    </row>
    <row r="125" spans="1:3" ht="12.75" hidden="1">
      <c r="A125" t="s">
        <v>99</v>
      </c>
      <c r="B125" t="s">
        <v>134</v>
      </c>
      <c r="C125" t="s">
        <v>135</v>
      </c>
    </row>
  </sheetData>
  <printOptions/>
  <pageMargins left="0.77" right="0.33" top="0.46" bottom="0.41" header="0.27" footer="0.16"/>
  <pageSetup horizontalDpi="600" verticalDpi="600" orientation="landscape" paperSize="9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G48"/>
  <sheetViews>
    <sheetView workbookViewId="0" topLeftCell="A10">
      <selection activeCell="B51" sqref="B51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5.25390625" style="0" bestFit="1" customWidth="1"/>
  </cols>
  <sheetData>
    <row r="2" spans="1:7" ht="12.75">
      <c r="A2" s="33"/>
      <c r="B2" s="4" t="s">
        <v>280</v>
      </c>
      <c r="C2" s="34"/>
      <c r="D2" s="60" t="s">
        <v>221</v>
      </c>
      <c r="E2" s="34"/>
      <c r="F2" s="34"/>
      <c r="G2" s="33"/>
    </row>
    <row r="3" spans="1:7" ht="12.75">
      <c r="A3" s="33"/>
      <c r="B3" s="33"/>
      <c r="C3" s="34"/>
      <c r="D3" s="34"/>
      <c r="E3" s="34"/>
      <c r="F3" s="34"/>
      <c r="G3" s="33"/>
    </row>
    <row r="4" spans="1:7" ht="12.75">
      <c r="A4" s="33"/>
      <c r="B4" s="35" t="s">
        <v>262</v>
      </c>
      <c r="C4" s="34"/>
      <c r="D4" s="34"/>
      <c r="E4" s="60" t="s">
        <v>264</v>
      </c>
      <c r="F4" s="34"/>
      <c r="G4" s="36">
        <v>38757</v>
      </c>
    </row>
    <row r="5" spans="1:7" ht="12.75">
      <c r="A5" s="33"/>
      <c r="B5" s="33"/>
      <c r="C5" s="34"/>
      <c r="D5" s="34"/>
      <c r="E5" s="34"/>
      <c r="F5" s="34"/>
      <c r="G5" s="33"/>
    </row>
    <row r="6" spans="1:7" ht="13.5" thickBot="1">
      <c r="A6" s="33"/>
      <c r="B6" s="33"/>
      <c r="C6" s="34"/>
      <c r="D6" s="34"/>
      <c r="E6" s="34"/>
      <c r="F6" s="34"/>
      <c r="G6" s="33"/>
    </row>
    <row r="7" spans="1:7" ht="12.75">
      <c r="A7" s="33"/>
      <c r="B7" s="37" t="s">
        <v>189</v>
      </c>
      <c r="C7" s="38" t="s">
        <v>190</v>
      </c>
      <c r="D7" s="38" t="s">
        <v>191</v>
      </c>
      <c r="E7" s="38" t="s">
        <v>192</v>
      </c>
      <c r="F7" s="38" t="s">
        <v>193</v>
      </c>
      <c r="G7" s="39" t="s">
        <v>194</v>
      </c>
    </row>
    <row r="8" spans="1:7" ht="13.5" thickBot="1">
      <c r="A8" s="33"/>
      <c r="B8" s="40"/>
      <c r="C8" s="41" t="s">
        <v>195</v>
      </c>
      <c r="D8" s="42"/>
      <c r="E8" s="42" t="s">
        <v>196</v>
      </c>
      <c r="F8" s="42" t="s">
        <v>197</v>
      </c>
      <c r="G8" s="40"/>
    </row>
    <row r="9" spans="1:7" ht="12.75">
      <c r="A9" s="33"/>
      <c r="B9" s="43" t="s">
        <v>198</v>
      </c>
      <c r="C9" s="44">
        <v>420900</v>
      </c>
      <c r="D9" s="45" t="s">
        <v>199</v>
      </c>
      <c r="E9" s="46">
        <v>8</v>
      </c>
      <c r="F9" s="45">
        <f>C9/E9</f>
        <v>52612.5</v>
      </c>
      <c r="G9" s="47"/>
    </row>
    <row r="10" spans="1:7" ht="12.75">
      <c r="A10" s="33"/>
      <c r="B10" s="43" t="s">
        <v>200</v>
      </c>
      <c r="C10" s="46">
        <f>F9*G10</f>
        <v>7891.875</v>
      </c>
      <c r="D10" s="45" t="s">
        <v>199</v>
      </c>
      <c r="E10" s="46">
        <v>1</v>
      </c>
      <c r="F10" s="45">
        <f>C10/E10</f>
        <v>7891.875</v>
      </c>
      <c r="G10" s="64">
        <v>0.15</v>
      </c>
    </row>
    <row r="11" spans="1:7" ht="12.75">
      <c r="A11" s="33"/>
      <c r="B11" s="48" t="s">
        <v>201</v>
      </c>
      <c r="C11" s="46">
        <v>6344</v>
      </c>
      <c r="D11" s="45" t="s">
        <v>199</v>
      </c>
      <c r="E11" s="46">
        <v>1</v>
      </c>
      <c r="F11" s="45">
        <f>C11/E11*1.25</f>
        <v>7930</v>
      </c>
      <c r="G11" s="47"/>
    </row>
    <row r="12" spans="1:7" ht="12.75">
      <c r="A12" s="33"/>
      <c r="B12" s="48" t="s">
        <v>292</v>
      </c>
      <c r="C12" s="46"/>
      <c r="D12" s="45"/>
      <c r="E12" s="46"/>
      <c r="F12" s="46"/>
      <c r="G12" s="47"/>
    </row>
    <row r="13" spans="1:7" ht="12.75">
      <c r="A13" s="33"/>
      <c r="B13" s="48" t="s">
        <v>265</v>
      </c>
      <c r="C13" s="46">
        <v>12</v>
      </c>
      <c r="D13" s="45" t="s">
        <v>203</v>
      </c>
      <c r="E13" s="46"/>
      <c r="F13" s="46">
        <v>24000</v>
      </c>
      <c r="G13" s="47"/>
    </row>
    <row r="14" spans="1:7" ht="12.75">
      <c r="A14" s="33"/>
      <c r="B14" s="43"/>
      <c r="C14" s="46"/>
      <c r="D14" s="46"/>
      <c r="E14" s="46"/>
      <c r="F14" s="46"/>
      <c r="G14" s="47"/>
    </row>
    <row r="15" spans="1:7" ht="12.75">
      <c r="A15" s="33"/>
      <c r="B15" s="43"/>
      <c r="C15" s="46"/>
      <c r="D15" s="46"/>
      <c r="E15" s="46"/>
      <c r="F15" s="46"/>
      <c r="G15" s="47"/>
    </row>
    <row r="16" spans="1:7" ht="12.75">
      <c r="A16" s="33"/>
      <c r="B16" s="43"/>
      <c r="C16" s="46"/>
      <c r="D16" s="46"/>
      <c r="E16" s="46"/>
      <c r="F16" s="46"/>
      <c r="G16" s="47"/>
    </row>
    <row r="17" spans="1:7" ht="12.75">
      <c r="A17" s="33"/>
      <c r="B17" s="43" t="s">
        <v>205</v>
      </c>
      <c r="C17" s="46"/>
      <c r="D17" s="46"/>
      <c r="E17" s="46"/>
      <c r="F17" s="46">
        <f>SUM(F9:F16)</f>
        <v>92434.375</v>
      </c>
      <c r="G17" s="47"/>
    </row>
    <row r="18" spans="1:7" ht="12.75">
      <c r="A18" s="33"/>
      <c r="B18" s="43"/>
      <c r="C18" s="46"/>
      <c r="D18" s="46"/>
      <c r="E18" s="46"/>
      <c r="F18" s="46"/>
      <c r="G18" s="47"/>
    </row>
    <row r="19" spans="1:7" ht="12.75">
      <c r="A19" s="33"/>
      <c r="B19" s="48" t="s">
        <v>288</v>
      </c>
      <c r="C19" s="46">
        <v>43.4</v>
      </c>
      <c r="D19" s="45" t="s">
        <v>203</v>
      </c>
      <c r="E19" s="46">
        <v>1000</v>
      </c>
      <c r="F19" s="46">
        <f>C19*E19</f>
        <v>43400</v>
      </c>
      <c r="G19" s="47"/>
    </row>
    <row r="20" spans="1:7" ht="12.75">
      <c r="A20" s="33"/>
      <c r="B20" s="48" t="s">
        <v>287</v>
      </c>
      <c r="C20" s="46">
        <v>21.7</v>
      </c>
      <c r="D20" s="45" t="s">
        <v>203</v>
      </c>
      <c r="E20" s="46">
        <v>2000</v>
      </c>
      <c r="F20" s="46">
        <f>C20*E20</f>
        <v>43400</v>
      </c>
      <c r="G20" s="49"/>
    </row>
    <row r="21" spans="1:7" ht="12.75">
      <c r="A21" s="33"/>
      <c r="B21" s="48" t="s">
        <v>289</v>
      </c>
      <c r="C21" s="46">
        <v>10.85</v>
      </c>
      <c r="D21" s="45" t="s">
        <v>203</v>
      </c>
      <c r="E21" s="46">
        <v>4000</v>
      </c>
      <c r="F21" s="46">
        <f>C21*E21</f>
        <v>43400</v>
      </c>
      <c r="G21" s="49"/>
    </row>
    <row r="22" spans="1:7" ht="12.75">
      <c r="A22" s="33"/>
      <c r="B22" s="48"/>
      <c r="C22" s="46"/>
      <c r="D22" s="45"/>
      <c r="E22" s="46"/>
      <c r="F22" s="46"/>
      <c r="G22" s="49"/>
    </row>
    <row r="23" spans="1:7" ht="12.75">
      <c r="A23" s="33"/>
      <c r="B23" s="48"/>
      <c r="C23" s="46"/>
      <c r="D23" s="45"/>
      <c r="E23" s="46"/>
      <c r="F23" s="46"/>
      <c r="G23" s="49"/>
    </row>
    <row r="24" spans="1:7" ht="12.75">
      <c r="A24" s="33"/>
      <c r="B24" s="43"/>
      <c r="C24" s="46"/>
      <c r="D24" s="46"/>
      <c r="E24" s="46"/>
      <c r="F24" s="46"/>
      <c r="G24" s="49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 t="s">
        <v>205</v>
      </c>
      <c r="C27" s="46"/>
      <c r="D27" s="46"/>
      <c r="E27" s="46"/>
      <c r="F27" s="46">
        <f>SUM(F17:F19)</f>
        <v>135834.375</v>
      </c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8" t="s">
        <v>213</v>
      </c>
      <c r="C29" s="46"/>
      <c r="D29" s="46"/>
      <c r="E29" s="46"/>
      <c r="F29" s="46">
        <f>F27*G29</f>
        <v>27166.875</v>
      </c>
      <c r="G29" s="49">
        <v>0.2</v>
      </c>
    </row>
    <row r="30" spans="1:7" ht="12.75">
      <c r="A30" s="33"/>
      <c r="B30" s="43" t="s">
        <v>214</v>
      </c>
      <c r="C30" s="46"/>
      <c r="D30" s="46"/>
      <c r="E30" s="46"/>
      <c r="F30" s="46">
        <f>F27*G30</f>
        <v>40750.3125</v>
      </c>
      <c r="G30" s="49">
        <v>0.3</v>
      </c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215</v>
      </c>
      <c r="C32" s="46"/>
      <c r="D32" s="46"/>
      <c r="E32" s="46"/>
      <c r="F32" s="46">
        <f>SUM(F27,F29:F30)</f>
        <v>203751.5625</v>
      </c>
      <c r="G32" s="49"/>
    </row>
    <row r="33" spans="1:7" ht="13.5" thickBot="1">
      <c r="A33" s="33"/>
      <c r="B33" s="40"/>
      <c r="C33" s="50"/>
      <c r="D33" s="50"/>
      <c r="E33" s="50"/>
      <c r="F33" s="50"/>
      <c r="G33" s="40"/>
    </row>
    <row r="34" spans="1:7" ht="12.75">
      <c r="A34" s="33"/>
      <c r="B34" s="33"/>
      <c r="C34" s="34"/>
      <c r="D34" s="34"/>
      <c r="E34" s="34"/>
      <c r="F34" s="34"/>
      <c r="G34" s="51"/>
    </row>
    <row r="35" spans="1:7" ht="15.75">
      <c r="A35" s="33"/>
      <c r="B35" s="52" t="s">
        <v>216</v>
      </c>
      <c r="C35" s="34"/>
      <c r="D35" s="34"/>
      <c r="E35" s="34"/>
      <c r="F35" s="34"/>
      <c r="G35" s="51"/>
    </row>
    <row r="36" spans="1:7" ht="15.75">
      <c r="A36" s="33"/>
      <c r="B36" s="52" t="s">
        <v>217</v>
      </c>
      <c r="C36" s="34"/>
      <c r="D36" s="34"/>
      <c r="E36" s="34"/>
      <c r="F36" s="34"/>
      <c r="G36" s="51"/>
    </row>
    <row r="37" spans="1:7" ht="15.75">
      <c r="A37" s="33"/>
      <c r="B37" s="52"/>
      <c r="C37" s="34"/>
      <c r="D37" s="34"/>
      <c r="E37" s="34"/>
      <c r="F37" s="34"/>
      <c r="G37" s="51"/>
    </row>
    <row r="38" spans="1:6" ht="15.75">
      <c r="A38" s="33"/>
      <c r="B38" s="55" t="s">
        <v>283</v>
      </c>
      <c r="C38" s="56"/>
      <c r="D38" s="52"/>
      <c r="E38" s="52"/>
      <c r="F38" s="56"/>
    </row>
    <row r="39" spans="1:7" ht="15.75">
      <c r="A39" s="33"/>
      <c r="B39" s="51"/>
      <c r="C39" s="34"/>
      <c r="D39" s="52" t="s">
        <v>231</v>
      </c>
      <c r="E39" s="34"/>
      <c r="F39" s="34"/>
      <c r="G39" s="57">
        <f>ROUND($F$32/E19,1)</f>
        <v>203.8</v>
      </c>
    </row>
    <row r="40" spans="1:7" ht="15.75">
      <c r="A40" s="33"/>
      <c r="B40" s="53"/>
      <c r="C40" s="34"/>
      <c r="D40" s="33"/>
      <c r="E40" s="33"/>
      <c r="F40" s="34"/>
      <c r="G40" s="57"/>
    </row>
    <row r="41" spans="1:6" ht="15.75">
      <c r="A41" s="33"/>
      <c r="B41" s="55" t="s">
        <v>263</v>
      </c>
      <c r="C41" s="56"/>
      <c r="D41" s="52"/>
      <c r="E41" s="52"/>
      <c r="F41" s="56"/>
    </row>
    <row r="42" spans="1:7" ht="15.75">
      <c r="A42" s="33"/>
      <c r="B42" s="51"/>
      <c r="C42" s="34"/>
      <c r="D42" s="52" t="s">
        <v>231</v>
      </c>
      <c r="E42" s="34"/>
      <c r="F42" s="34"/>
      <c r="G42" s="57">
        <f>ROUND($F$32/E20,1)</f>
        <v>101.9</v>
      </c>
    </row>
    <row r="43" spans="1:7" ht="12.75">
      <c r="A43" s="33"/>
      <c r="B43" s="33"/>
      <c r="C43" s="34"/>
      <c r="D43" s="34"/>
      <c r="E43" s="34"/>
      <c r="F43" s="34"/>
      <c r="G43" s="51"/>
    </row>
    <row r="44" spans="1:6" ht="15.75">
      <c r="A44" s="33"/>
      <c r="B44" s="55" t="s">
        <v>284</v>
      </c>
      <c r="C44" s="56"/>
      <c r="D44" s="52"/>
      <c r="E44" s="52"/>
      <c r="F44" s="56"/>
    </row>
    <row r="45" spans="1:7" ht="15.75">
      <c r="A45" s="33"/>
      <c r="B45" s="51"/>
      <c r="C45" s="34"/>
      <c r="D45" s="52" t="s">
        <v>231</v>
      </c>
      <c r="E45" s="34"/>
      <c r="F45" s="34"/>
      <c r="G45" s="57">
        <f>ROUND($F$32/E21,1)</f>
        <v>50.9</v>
      </c>
    </row>
    <row r="46" spans="1:7" ht="15.75">
      <c r="A46" s="33"/>
      <c r="B46" s="51"/>
      <c r="C46" s="34"/>
      <c r="D46" s="52"/>
      <c r="E46" s="34"/>
      <c r="F46" s="34"/>
      <c r="G46" s="57"/>
    </row>
    <row r="47" spans="1:7" ht="12.75">
      <c r="A47" s="33"/>
      <c r="B47" s="33"/>
      <c r="C47" s="34"/>
      <c r="D47" s="34"/>
      <c r="E47" s="34"/>
      <c r="F47" s="34"/>
      <c r="G47" s="33"/>
    </row>
    <row r="48" spans="1:7" ht="12.75">
      <c r="A48" s="33"/>
      <c r="B48" s="33"/>
      <c r="C48" s="34"/>
      <c r="D48" s="60" t="s">
        <v>223</v>
      </c>
      <c r="E48" s="34"/>
      <c r="F48" s="34"/>
      <c r="G48" s="33"/>
    </row>
  </sheetData>
  <printOptions/>
  <pageMargins left="0.79" right="0.19" top="1" bottom="1" header="0.4921259845" footer="0.4921259845"/>
  <pageSetup fitToHeight="1" fitToWidth="1" horizontalDpi="600" verticalDpi="600" orientation="portrait" paperSize="9" r:id="rId1"/>
  <headerFooter alignWithMargins="0"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2:G48"/>
  <sheetViews>
    <sheetView workbookViewId="0" topLeftCell="A10">
      <selection activeCell="B51" sqref="B51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5.25390625" style="0" bestFit="1" customWidth="1"/>
  </cols>
  <sheetData>
    <row r="2" spans="1:7" ht="12.75">
      <c r="A2" s="33"/>
      <c r="B2" s="4" t="s">
        <v>280</v>
      </c>
      <c r="C2" s="34"/>
      <c r="D2" s="60" t="s">
        <v>221</v>
      </c>
      <c r="E2" s="34"/>
      <c r="F2" s="34"/>
      <c r="G2" s="33"/>
    </row>
    <row r="3" spans="1:7" ht="12.75">
      <c r="A3" s="33"/>
      <c r="B3" s="33"/>
      <c r="C3" s="34"/>
      <c r="D3" s="34"/>
      <c r="E3" s="34"/>
      <c r="F3" s="34"/>
      <c r="G3" s="33"/>
    </row>
    <row r="4" spans="1:7" ht="12.75">
      <c r="A4" s="33"/>
      <c r="B4" s="35" t="s">
        <v>261</v>
      </c>
      <c r="C4" s="34"/>
      <c r="D4" s="34"/>
      <c r="E4" s="60" t="s">
        <v>264</v>
      </c>
      <c r="F4" s="34"/>
      <c r="G4" s="36">
        <v>38757</v>
      </c>
    </row>
    <row r="5" spans="1:7" ht="12.75">
      <c r="A5" s="33"/>
      <c r="B5" s="33"/>
      <c r="C5" s="34"/>
      <c r="D5" s="34"/>
      <c r="E5" s="34"/>
      <c r="F5" s="34"/>
      <c r="G5" s="33"/>
    </row>
    <row r="6" spans="1:7" ht="13.5" thickBot="1">
      <c r="A6" s="33"/>
      <c r="B6" s="33"/>
      <c r="C6" s="34"/>
      <c r="D6" s="34"/>
      <c r="E6" s="34"/>
      <c r="F6" s="34"/>
      <c r="G6" s="33"/>
    </row>
    <row r="7" spans="1:7" ht="12.75">
      <c r="A7" s="33"/>
      <c r="B7" s="37" t="s">
        <v>189</v>
      </c>
      <c r="C7" s="38" t="s">
        <v>190</v>
      </c>
      <c r="D7" s="38" t="s">
        <v>191</v>
      </c>
      <c r="E7" s="38" t="s">
        <v>192</v>
      </c>
      <c r="F7" s="38" t="s">
        <v>193</v>
      </c>
      <c r="G7" s="39" t="s">
        <v>194</v>
      </c>
    </row>
    <row r="8" spans="1:7" ht="13.5" thickBot="1">
      <c r="A8" s="33"/>
      <c r="B8" s="40"/>
      <c r="C8" s="41" t="s">
        <v>195</v>
      </c>
      <c r="D8" s="42"/>
      <c r="E8" s="42" t="s">
        <v>196</v>
      </c>
      <c r="F8" s="42" t="s">
        <v>197</v>
      </c>
      <c r="G8" s="40"/>
    </row>
    <row r="9" spans="1:7" ht="12.75">
      <c r="A9" s="33"/>
      <c r="B9" s="43" t="s">
        <v>198</v>
      </c>
      <c r="C9" s="44">
        <v>420900</v>
      </c>
      <c r="D9" s="45" t="s">
        <v>199</v>
      </c>
      <c r="E9" s="46">
        <v>8</v>
      </c>
      <c r="F9" s="45">
        <f>C9/E9</f>
        <v>52612.5</v>
      </c>
      <c r="G9" s="47"/>
    </row>
    <row r="10" spans="1:7" ht="12.75">
      <c r="A10" s="33"/>
      <c r="B10" s="43" t="s">
        <v>200</v>
      </c>
      <c r="C10" s="46">
        <f>F9*G10</f>
        <v>7891.875</v>
      </c>
      <c r="D10" s="45" t="s">
        <v>199</v>
      </c>
      <c r="E10" s="46">
        <v>1</v>
      </c>
      <c r="F10" s="45">
        <f>C10/E10</f>
        <v>7891.875</v>
      </c>
      <c r="G10" s="64">
        <v>0.15</v>
      </c>
    </row>
    <row r="11" spans="1:7" ht="12.75">
      <c r="A11" s="33"/>
      <c r="B11" s="48" t="s">
        <v>201</v>
      </c>
      <c r="C11" s="46">
        <v>6344</v>
      </c>
      <c r="D11" s="45" t="s">
        <v>199</v>
      </c>
      <c r="E11" s="46">
        <v>1</v>
      </c>
      <c r="F11" s="45">
        <f>C11/E11*1.25</f>
        <v>7930</v>
      </c>
      <c r="G11" s="47"/>
    </row>
    <row r="12" spans="1:7" ht="12.75">
      <c r="A12" s="33"/>
      <c r="B12" s="48" t="s">
        <v>202</v>
      </c>
      <c r="C12" s="46"/>
      <c r="D12" s="45"/>
      <c r="E12" s="46"/>
      <c r="F12" s="46"/>
      <c r="G12" s="47"/>
    </row>
    <row r="13" spans="1:7" ht="12.75">
      <c r="A13" s="33"/>
      <c r="B13" s="48" t="s">
        <v>265</v>
      </c>
      <c r="C13" s="45">
        <v>48</v>
      </c>
      <c r="D13" s="45" t="s">
        <v>203</v>
      </c>
      <c r="E13" s="46"/>
      <c r="F13" s="46">
        <v>48000</v>
      </c>
      <c r="G13" s="47"/>
    </row>
    <row r="14" spans="1:7" ht="12.75">
      <c r="A14" s="33"/>
      <c r="B14" s="43"/>
      <c r="C14" s="46"/>
      <c r="D14" s="46"/>
      <c r="E14" s="46"/>
      <c r="F14" s="46"/>
      <c r="G14" s="47"/>
    </row>
    <row r="15" spans="1:7" ht="12.75">
      <c r="A15" s="33"/>
      <c r="B15" s="43"/>
      <c r="C15" s="46"/>
      <c r="D15" s="46"/>
      <c r="E15" s="46"/>
      <c r="F15" s="46"/>
      <c r="G15" s="47"/>
    </row>
    <row r="16" spans="1:7" ht="12.75">
      <c r="A16" s="33"/>
      <c r="B16" s="43"/>
      <c r="C16" s="46"/>
      <c r="D16" s="46"/>
      <c r="E16" s="46"/>
      <c r="F16" s="46"/>
      <c r="G16" s="47"/>
    </row>
    <row r="17" spans="1:7" ht="12.75">
      <c r="A17" s="33"/>
      <c r="B17" s="43" t="s">
        <v>205</v>
      </c>
      <c r="C17" s="46"/>
      <c r="D17" s="46"/>
      <c r="E17" s="46"/>
      <c r="F17" s="46">
        <f>SUM(F9:F16)</f>
        <v>116434.375</v>
      </c>
      <c r="G17" s="47"/>
    </row>
    <row r="18" spans="1:7" ht="12.75">
      <c r="A18" s="33"/>
      <c r="B18" s="43"/>
      <c r="C18" s="46"/>
      <c r="D18" s="46"/>
      <c r="E18" s="46"/>
      <c r="F18" s="46"/>
      <c r="G18" s="47"/>
    </row>
    <row r="19" spans="1:7" ht="12.75">
      <c r="A19" s="33"/>
      <c r="B19" s="48" t="s">
        <v>288</v>
      </c>
      <c r="C19" s="46">
        <v>43.4</v>
      </c>
      <c r="D19" s="45" t="s">
        <v>203</v>
      </c>
      <c r="E19" s="46">
        <v>500</v>
      </c>
      <c r="F19" s="46">
        <f>C19*E19</f>
        <v>21700</v>
      </c>
      <c r="G19" s="47"/>
    </row>
    <row r="20" spans="1:7" ht="12.75">
      <c r="A20" s="33"/>
      <c r="B20" s="48" t="s">
        <v>287</v>
      </c>
      <c r="C20" s="46">
        <v>21.7</v>
      </c>
      <c r="D20" s="45" t="s">
        <v>203</v>
      </c>
      <c r="E20" s="46">
        <v>1000</v>
      </c>
      <c r="F20" s="46">
        <f>C20*E20</f>
        <v>21700</v>
      </c>
      <c r="G20" s="49"/>
    </row>
    <row r="21" spans="1:7" ht="12.75">
      <c r="A21" s="33"/>
      <c r="B21" s="48" t="s">
        <v>289</v>
      </c>
      <c r="C21" s="46">
        <v>10.85</v>
      </c>
      <c r="D21" s="45" t="s">
        <v>203</v>
      </c>
      <c r="E21" s="46">
        <v>2000</v>
      </c>
      <c r="F21" s="46">
        <f>C21*E21</f>
        <v>21700</v>
      </c>
      <c r="G21" s="49"/>
    </row>
    <row r="22" spans="1:7" ht="12.75">
      <c r="A22" s="33"/>
      <c r="B22" s="48"/>
      <c r="C22" s="46"/>
      <c r="D22" s="45"/>
      <c r="E22" s="46"/>
      <c r="F22" s="46"/>
      <c r="G22" s="49"/>
    </row>
    <row r="23" spans="1:7" ht="12.75">
      <c r="A23" s="33"/>
      <c r="B23" s="48"/>
      <c r="C23" s="46"/>
      <c r="D23" s="45"/>
      <c r="E23" s="46"/>
      <c r="F23" s="46"/>
      <c r="G23" s="49"/>
    </row>
    <row r="24" spans="1:7" ht="12.75">
      <c r="A24" s="33"/>
      <c r="B24" s="43"/>
      <c r="C24" s="46"/>
      <c r="D24" s="46"/>
      <c r="E24" s="46"/>
      <c r="F24" s="46"/>
      <c r="G24" s="49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 t="s">
        <v>205</v>
      </c>
      <c r="C27" s="46"/>
      <c r="D27" s="46"/>
      <c r="E27" s="46"/>
      <c r="F27" s="46">
        <f>SUM(F17:F19)</f>
        <v>138134.375</v>
      </c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8" t="s">
        <v>213</v>
      </c>
      <c r="C29" s="46"/>
      <c r="D29" s="46"/>
      <c r="E29" s="46"/>
      <c r="F29" s="46">
        <f>F27*G29</f>
        <v>27626.875</v>
      </c>
      <c r="G29" s="49">
        <v>0.2</v>
      </c>
    </row>
    <row r="30" spans="1:7" ht="12.75">
      <c r="A30" s="33"/>
      <c r="B30" s="43" t="s">
        <v>214</v>
      </c>
      <c r="C30" s="46"/>
      <c r="D30" s="46"/>
      <c r="E30" s="46"/>
      <c r="F30" s="46">
        <f>F27*G30</f>
        <v>41440.3125</v>
      </c>
      <c r="G30" s="49">
        <v>0.3</v>
      </c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215</v>
      </c>
      <c r="C32" s="46"/>
      <c r="D32" s="46"/>
      <c r="E32" s="46"/>
      <c r="F32" s="46">
        <f>SUM(F27,F29:F30)</f>
        <v>207201.5625</v>
      </c>
      <c r="G32" s="49"/>
    </row>
    <row r="33" spans="1:7" ht="13.5" thickBot="1">
      <c r="A33" s="33"/>
      <c r="B33" s="40"/>
      <c r="C33" s="50"/>
      <c r="D33" s="50"/>
      <c r="E33" s="50"/>
      <c r="F33" s="50"/>
      <c r="G33" s="40"/>
    </row>
    <row r="34" spans="1:7" ht="12.75">
      <c r="A34" s="33"/>
      <c r="B34" s="33"/>
      <c r="C34" s="34"/>
      <c r="D34" s="34"/>
      <c r="E34" s="34"/>
      <c r="F34" s="34"/>
      <c r="G34" s="51"/>
    </row>
    <row r="35" spans="1:7" ht="15.75">
      <c r="A35" s="33"/>
      <c r="B35" s="52" t="s">
        <v>216</v>
      </c>
      <c r="C35" s="34"/>
      <c r="D35" s="34"/>
      <c r="E35" s="34"/>
      <c r="F35" s="34"/>
      <c r="G35" s="51"/>
    </row>
    <row r="36" spans="1:7" ht="15.75">
      <c r="A36" s="33"/>
      <c r="B36" s="52" t="s">
        <v>217</v>
      </c>
      <c r="C36" s="34"/>
      <c r="D36" s="34"/>
      <c r="E36" s="34"/>
      <c r="F36" s="34"/>
      <c r="G36" s="51"/>
    </row>
    <row r="37" spans="1:7" ht="15.75">
      <c r="A37" s="33"/>
      <c r="B37" s="53"/>
      <c r="C37" s="34"/>
      <c r="D37" s="33"/>
      <c r="E37" s="33"/>
      <c r="F37" s="34"/>
      <c r="G37" s="57"/>
    </row>
    <row r="38" spans="1:6" ht="15.75">
      <c r="A38" s="33"/>
      <c r="B38" s="55" t="s">
        <v>297</v>
      </c>
      <c r="C38" s="56"/>
      <c r="D38" s="52"/>
      <c r="E38" s="52"/>
      <c r="F38" s="56"/>
    </row>
    <row r="39" spans="1:7" ht="15.75">
      <c r="A39" s="33"/>
      <c r="B39" s="51"/>
      <c r="C39" s="34"/>
      <c r="D39" s="52" t="s">
        <v>231</v>
      </c>
      <c r="E39" s="34"/>
      <c r="F39" s="34"/>
      <c r="G39" s="57">
        <f>ROUND($F$32/E19,1)</f>
        <v>414.4</v>
      </c>
    </row>
    <row r="40" spans="1:7" ht="15.75">
      <c r="A40" s="33"/>
      <c r="B40" s="53"/>
      <c r="C40" s="34"/>
      <c r="D40" s="33"/>
      <c r="E40" s="33"/>
      <c r="F40" s="34"/>
      <c r="G40" s="57"/>
    </row>
    <row r="41" spans="1:6" ht="15.75">
      <c r="A41" s="33"/>
      <c r="B41" s="55" t="s">
        <v>293</v>
      </c>
      <c r="C41" s="56"/>
      <c r="D41" s="52"/>
      <c r="E41" s="52"/>
      <c r="F41" s="56"/>
    </row>
    <row r="42" spans="1:7" ht="15.75">
      <c r="A42" s="33"/>
      <c r="B42" s="51"/>
      <c r="C42" s="34"/>
      <c r="D42" s="52" t="s">
        <v>231</v>
      </c>
      <c r="E42" s="34"/>
      <c r="F42" s="34"/>
      <c r="G42" s="57">
        <f>ROUND($F$32/E20,1)</f>
        <v>207.2</v>
      </c>
    </row>
    <row r="43" spans="1:7" ht="12.75">
      <c r="A43" s="33"/>
      <c r="B43" s="33"/>
      <c r="C43" s="34"/>
      <c r="D43" s="34"/>
      <c r="E43" s="34"/>
      <c r="F43" s="34"/>
      <c r="G43" s="51"/>
    </row>
    <row r="44" spans="1:6" ht="15.75">
      <c r="A44" s="33"/>
      <c r="B44" s="55" t="s">
        <v>294</v>
      </c>
      <c r="C44" s="56"/>
      <c r="D44" s="52"/>
      <c r="E44" s="52"/>
      <c r="F44" s="56"/>
    </row>
    <row r="45" spans="1:7" ht="15.75">
      <c r="A45" s="33"/>
      <c r="B45" s="51"/>
      <c r="C45" s="34"/>
      <c r="D45" s="52" t="s">
        <v>231</v>
      </c>
      <c r="E45" s="34"/>
      <c r="F45" s="34"/>
      <c r="G45" s="57">
        <f>ROUND($F$32/E21,1)</f>
        <v>103.6</v>
      </c>
    </row>
    <row r="46" spans="2:7" ht="15.75">
      <c r="B46" s="51"/>
      <c r="C46" s="34"/>
      <c r="D46" s="52"/>
      <c r="E46" s="34"/>
      <c r="F46" s="34"/>
      <c r="G46" s="57"/>
    </row>
    <row r="47" spans="2:7" ht="12.75">
      <c r="B47" s="33"/>
      <c r="C47" s="34"/>
      <c r="D47" s="34"/>
      <c r="E47" s="34"/>
      <c r="F47" s="34"/>
      <c r="G47" s="33"/>
    </row>
    <row r="48" spans="2:7" ht="12.75">
      <c r="B48" s="33"/>
      <c r="C48" s="34"/>
      <c r="D48" s="60" t="s">
        <v>223</v>
      </c>
      <c r="E48" s="34"/>
      <c r="F48" s="34"/>
      <c r="G48" s="33"/>
    </row>
  </sheetData>
  <printOptions/>
  <pageMargins left="0.52" right="0.19" top="1" bottom="1" header="0.4921259845" footer="0.4921259845"/>
  <pageSetup fitToHeight="1" fitToWidth="1" horizontalDpi="600" verticalDpi="600" orientation="portrait" paperSize="9" r:id="rId1"/>
  <headerFooter alignWithMargins="0"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G45"/>
  <sheetViews>
    <sheetView workbookViewId="0" topLeftCell="A1">
      <selection activeCell="B51" sqref="B51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5.25390625" style="0" bestFit="1" customWidth="1"/>
  </cols>
  <sheetData>
    <row r="2" spans="1:7" ht="12.75">
      <c r="A2" s="33"/>
      <c r="B2" s="4" t="s">
        <v>280</v>
      </c>
      <c r="C2" s="34"/>
      <c r="D2" s="60" t="s">
        <v>221</v>
      </c>
      <c r="E2" s="34"/>
      <c r="F2" s="34"/>
      <c r="G2" s="33"/>
    </row>
    <row r="3" spans="1:7" ht="12.75">
      <c r="A3" s="33"/>
      <c r="B3" s="33"/>
      <c r="C3" s="34"/>
      <c r="D3" s="34"/>
      <c r="E3" s="34"/>
      <c r="F3" s="34"/>
      <c r="G3" s="33"/>
    </row>
    <row r="4" spans="1:7" ht="12.75">
      <c r="A4" s="33"/>
      <c r="B4" s="35" t="s">
        <v>262</v>
      </c>
      <c r="C4" s="34"/>
      <c r="D4" s="34"/>
      <c r="E4" s="60" t="s">
        <v>312</v>
      </c>
      <c r="F4" s="34"/>
      <c r="G4" s="36">
        <v>38757</v>
      </c>
    </row>
    <row r="5" spans="1:7" ht="12.75">
      <c r="A5" s="33"/>
      <c r="B5" s="33"/>
      <c r="C5" s="34"/>
      <c r="D5" s="34"/>
      <c r="E5" s="34"/>
      <c r="F5" s="34"/>
      <c r="G5" s="33"/>
    </row>
    <row r="6" spans="1:7" ht="13.5" thickBot="1">
      <c r="A6" s="33"/>
      <c r="B6" s="33"/>
      <c r="C6" s="34"/>
      <c r="D6" s="34"/>
      <c r="E6" s="34"/>
      <c r="F6" s="34"/>
      <c r="G6" s="33"/>
    </row>
    <row r="7" spans="1:7" ht="12.75">
      <c r="A7" s="33"/>
      <c r="B7" s="37" t="s">
        <v>189</v>
      </c>
      <c r="C7" s="38" t="s">
        <v>190</v>
      </c>
      <c r="D7" s="38" t="s">
        <v>191</v>
      </c>
      <c r="E7" s="38" t="s">
        <v>192</v>
      </c>
      <c r="F7" s="38" t="s">
        <v>193</v>
      </c>
      <c r="G7" s="39" t="s">
        <v>194</v>
      </c>
    </row>
    <row r="8" spans="1:7" ht="13.5" thickBot="1">
      <c r="A8" s="33"/>
      <c r="B8" s="40"/>
      <c r="C8" s="41" t="s">
        <v>195</v>
      </c>
      <c r="D8" s="42"/>
      <c r="E8" s="42" t="s">
        <v>196</v>
      </c>
      <c r="F8" s="42" t="s">
        <v>197</v>
      </c>
      <c r="G8" s="40"/>
    </row>
    <row r="9" spans="1:7" ht="12.75">
      <c r="A9" s="33"/>
      <c r="B9" s="43" t="s">
        <v>198</v>
      </c>
      <c r="C9" s="44">
        <v>303268</v>
      </c>
      <c r="D9" s="45" t="s">
        <v>199</v>
      </c>
      <c r="E9" s="46">
        <v>8</v>
      </c>
      <c r="F9" s="45">
        <f>C9/E9</f>
        <v>37908.5</v>
      </c>
      <c r="G9" s="47"/>
    </row>
    <row r="10" spans="1:7" ht="12.75">
      <c r="A10" s="33"/>
      <c r="B10" s="43" t="s">
        <v>200</v>
      </c>
      <c r="C10" s="46">
        <f>F9*G10</f>
        <v>5686.275</v>
      </c>
      <c r="D10" s="45" t="s">
        <v>199</v>
      </c>
      <c r="E10" s="46">
        <v>1</v>
      </c>
      <c r="F10" s="45">
        <f>C10/E10</f>
        <v>5686.275</v>
      </c>
      <c r="G10" s="64">
        <v>0.15</v>
      </c>
    </row>
    <row r="11" spans="1:7" ht="12.75">
      <c r="A11" s="33"/>
      <c r="B11" s="48" t="s">
        <v>201</v>
      </c>
      <c r="C11" s="46">
        <v>8078</v>
      </c>
      <c r="D11" s="45" t="s">
        <v>199</v>
      </c>
      <c r="E11" s="46">
        <v>1</v>
      </c>
      <c r="F11" s="45">
        <f>C11/E11*1.12</f>
        <v>9047.36</v>
      </c>
      <c r="G11" s="47"/>
    </row>
    <row r="12" spans="1:7" ht="12.75">
      <c r="A12" s="33"/>
      <c r="B12" s="48" t="s">
        <v>292</v>
      </c>
      <c r="C12" s="46"/>
      <c r="D12" s="45"/>
      <c r="E12" s="46"/>
      <c r="F12" s="46"/>
      <c r="G12" s="47"/>
    </row>
    <row r="13" spans="1:7" ht="12.75">
      <c r="A13" s="33"/>
      <c r="B13" s="48" t="s">
        <v>265</v>
      </c>
      <c r="C13" s="46">
        <v>6</v>
      </c>
      <c r="D13" s="45" t="s">
        <v>203</v>
      </c>
      <c r="E13" s="46"/>
      <c r="F13" s="46">
        <v>24000</v>
      </c>
      <c r="G13" s="47"/>
    </row>
    <row r="14" spans="1:7" ht="12.75">
      <c r="A14" s="33"/>
      <c r="B14" s="43"/>
      <c r="C14" s="46"/>
      <c r="D14" s="46"/>
      <c r="E14" s="46"/>
      <c r="F14" s="46"/>
      <c r="G14" s="47"/>
    </row>
    <row r="15" spans="1:7" ht="12.75">
      <c r="A15" s="33"/>
      <c r="B15" s="43"/>
      <c r="C15" s="46"/>
      <c r="D15" s="46"/>
      <c r="E15" s="46"/>
      <c r="F15" s="46"/>
      <c r="G15" s="47"/>
    </row>
    <row r="16" spans="1:7" ht="12.75">
      <c r="A16" s="33"/>
      <c r="B16" s="43"/>
      <c r="C16" s="46"/>
      <c r="D16" s="46"/>
      <c r="E16" s="46"/>
      <c r="F16" s="46"/>
      <c r="G16" s="47"/>
    </row>
    <row r="17" spans="1:7" ht="12.75">
      <c r="A17" s="33"/>
      <c r="B17" s="43" t="s">
        <v>205</v>
      </c>
      <c r="C17" s="46"/>
      <c r="D17" s="46"/>
      <c r="E17" s="46"/>
      <c r="F17" s="46">
        <f>SUM(F9:F16)</f>
        <v>76642.13500000001</v>
      </c>
      <c r="G17" s="47"/>
    </row>
    <row r="18" spans="1:7" ht="12.75">
      <c r="A18" s="33"/>
      <c r="B18" s="43"/>
      <c r="C18" s="46"/>
      <c r="D18" s="46"/>
      <c r="E18" s="46"/>
      <c r="F18" s="46"/>
      <c r="G18" s="47"/>
    </row>
    <row r="19" spans="1:7" ht="12.75">
      <c r="A19" s="33"/>
      <c r="B19" s="48"/>
      <c r="C19" s="46"/>
      <c r="D19" s="45"/>
      <c r="E19" s="46"/>
      <c r="F19" s="46"/>
      <c r="G19" s="47"/>
    </row>
    <row r="20" spans="1:7" ht="12.75">
      <c r="A20" s="33"/>
      <c r="B20" s="48"/>
      <c r="C20" s="46"/>
      <c r="D20" s="45"/>
      <c r="E20" s="46"/>
      <c r="F20" s="46"/>
      <c r="G20" s="49"/>
    </row>
    <row r="21" spans="1:7" ht="12.75">
      <c r="A21" s="33"/>
      <c r="B21" s="48"/>
      <c r="C21" s="46"/>
      <c r="D21" s="45"/>
      <c r="E21" s="46"/>
      <c r="F21" s="46"/>
      <c r="G21" s="49"/>
    </row>
    <row r="22" spans="1:7" ht="12.75">
      <c r="A22" s="33"/>
      <c r="B22" s="48" t="s">
        <v>290</v>
      </c>
      <c r="C22" s="46">
        <v>1.4</v>
      </c>
      <c r="D22" s="45" t="s">
        <v>203</v>
      </c>
      <c r="E22" s="46">
        <v>4250</v>
      </c>
      <c r="F22" s="46">
        <f>C22*E22</f>
        <v>5950</v>
      </c>
      <c r="G22" s="49"/>
    </row>
    <row r="23" spans="1:7" ht="12.75">
      <c r="A23" s="33"/>
      <c r="B23" s="48" t="s">
        <v>291</v>
      </c>
      <c r="C23" s="46">
        <v>0.7</v>
      </c>
      <c r="D23" s="45" t="s">
        <v>203</v>
      </c>
      <c r="E23" s="46">
        <v>8500</v>
      </c>
      <c r="F23" s="46">
        <v>2975</v>
      </c>
      <c r="G23" s="49"/>
    </row>
    <row r="24" spans="1:7" ht="12.75">
      <c r="A24" s="33"/>
      <c r="B24" s="43"/>
      <c r="C24" s="46"/>
      <c r="D24" s="46"/>
      <c r="E24" s="46"/>
      <c r="F24" s="46"/>
      <c r="G24" s="49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 t="s">
        <v>205</v>
      </c>
      <c r="C27" s="46"/>
      <c r="D27" s="46"/>
      <c r="E27" s="46"/>
      <c r="F27" s="46">
        <f>SUM(F17:F26)</f>
        <v>85567.13500000001</v>
      </c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8" t="s">
        <v>213</v>
      </c>
      <c r="C29" s="46"/>
      <c r="D29" s="46"/>
      <c r="E29" s="46"/>
      <c r="F29" s="46">
        <f>F27*G29</f>
        <v>17113.427000000003</v>
      </c>
      <c r="G29" s="49">
        <v>0.2</v>
      </c>
    </row>
    <row r="30" spans="1:7" ht="12.75">
      <c r="A30" s="33"/>
      <c r="B30" s="43" t="s">
        <v>214</v>
      </c>
      <c r="C30" s="46"/>
      <c r="D30" s="46"/>
      <c r="E30" s="46"/>
      <c r="F30" s="46">
        <f>F27*G30</f>
        <v>25670.1405</v>
      </c>
      <c r="G30" s="49">
        <v>0.3</v>
      </c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215</v>
      </c>
      <c r="C32" s="46"/>
      <c r="D32" s="46"/>
      <c r="E32" s="46"/>
      <c r="F32" s="46">
        <f>SUM(F27,F29:F30)</f>
        <v>128350.70250000001</v>
      </c>
      <c r="G32" s="49"/>
    </row>
    <row r="33" spans="1:7" ht="13.5" thickBot="1">
      <c r="A33" s="33"/>
      <c r="B33" s="40"/>
      <c r="C33" s="50"/>
      <c r="D33" s="50"/>
      <c r="E33" s="50"/>
      <c r="F33" s="50"/>
      <c r="G33" s="40"/>
    </row>
    <row r="34" spans="1:7" ht="12.75">
      <c r="A34" s="33"/>
      <c r="B34" s="33"/>
      <c r="C34" s="34"/>
      <c r="D34" s="34"/>
      <c r="E34" s="34"/>
      <c r="F34" s="34"/>
      <c r="G34" s="51"/>
    </row>
    <row r="35" spans="1:7" ht="15.75">
      <c r="A35" s="33"/>
      <c r="B35" s="52" t="s">
        <v>216</v>
      </c>
      <c r="C35" s="34"/>
      <c r="D35" s="34"/>
      <c r="E35" s="34"/>
      <c r="F35" s="34"/>
      <c r="G35" s="51"/>
    </row>
    <row r="36" spans="1:7" ht="15.75">
      <c r="A36" s="33"/>
      <c r="B36" s="52" t="s">
        <v>217</v>
      </c>
      <c r="C36" s="34"/>
      <c r="D36" s="34"/>
      <c r="E36" s="34"/>
      <c r="F36" s="34"/>
      <c r="G36" s="51"/>
    </row>
    <row r="37" spans="1:7" ht="15.75">
      <c r="A37" s="33"/>
      <c r="B37" s="52"/>
      <c r="C37" s="34"/>
      <c r="D37" s="34"/>
      <c r="E37" s="34"/>
      <c r="F37" s="34"/>
      <c r="G37" s="51"/>
    </row>
    <row r="38" spans="1:6" ht="15.75">
      <c r="A38" s="33"/>
      <c r="B38" s="55" t="s">
        <v>285</v>
      </c>
      <c r="C38" s="56"/>
      <c r="D38" s="52"/>
      <c r="E38" s="52"/>
      <c r="F38" s="56"/>
    </row>
    <row r="39" spans="1:7" ht="15.75">
      <c r="A39" s="33"/>
      <c r="B39" s="51"/>
      <c r="C39" s="34"/>
      <c r="D39" s="52" t="s">
        <v>231</v>
      </c>
      <c r="E39" s="34"/>
      <c r="F39" s="34"/>
      <c r="G39" s="57">
        <f>ROUND($F$32/E22,1)</f>
        <v>30.2</v>
      </c>
    </row>
    <row r="40" spans="1:7" ht="12.75">
      <c r="A40" s="33"/>
      <c r="B40" s="33"/>
      <c r="C40" s="34"/>
      <c r="D40" s="34"/>
      <c r="E40" s="34"/>
      <c r="F40" s="34"/>
      <c r="G40" s="33"/>
    </row>
    <row r="41" spans="1:6" ht="15.75">
      <c r="A41" s="33"/>
      <c r="B41" s="55" t="s">
        <v>286</v>
      </c>
      <c r="C41" s="56"/>
      <c r="D41" s="52"/>
      <c r="E41" s="52"/>
      <c r="F41" s="56"/>
    </row>
    <row r="42" spans="1:7" ht="15.75">
      <c r="A42" s="33"/>
      <c r="B42" s="51"/>
      <c r="C42" s="34"/>
      <c r="D42" s="52" t="s">
        <v>231</v>
      </c>
      <c r="E42" s="34"/>
      <c r="F42" s="34"/>
      <c r="G42" s="57">
        <f>ROUND($F$32/E23,1)</f>
        <v>15.1</v>
      </c>
    </row>
    <row r="43" spans="1:7" ht="15.75">
      <c r="A43" s="33"/>
      <c r="B43" s="51"/>
      <c r="C43" s="34"/>
      <c r="D43" s="52"/>
      <c r="E43" s="34"/>
      <c r="F43" s="34"/>
      <c r="G43" s="57"/>
    </row>
    <row r="44" spans="1:7" ht="12.75">
      <c r="A44" s="33"/>
      <c r="B44" s="33"/>
      <c r="C44" s="34"/>
      <c r="D44" s="34"/>
      <c r="E44" s="34"/>
      <c r="F44" s="34"/>
      <c r="G44" s="33"/>
    </row>
    <row r="45" spans="1:7" ht="12.75">
      <c r="A45" s="33"/>
      <c r="B45" s="33"/>
      <c r="C45" s="34"/>
      <c r="D45" s="60" t="s">
        <v>223</v>
      </c>
      <c r="E45" s="34"/>
      <c r="F45" s="34"/>
      <c r="G45" s="33"/>
    </row>
  </sheetData>
  <printOptions/>
  <pageMargins left="0.79" right="0.19" top="1" bottom="1" header="0.4921259845" footer="0.4921259845"/>
  <pageSetup fitToHeight="1" fitToWidth="1" horizontalDpi="600" verticalDpi="600" orientation="portrait" paperSize="9" r:id="rId1"/>
  <headerFooter alignWithMargins="0"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2:G45"/>
  <sheetViews>
    <sheetView workbookViewId="0" topLeftCell="A1">
      <selection activeCell="B51" sqref="B51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5.25390625" style="0" bestFit="1" customWidth="1"/>
  </cols>
  <sheetData>
    <row r="2" spans="1:7" ht="12.75">
      <c r="A2" s="33"/>
      <c r="B2" s="4" t="s">
        <v>280</v>
      </c>
      <c r="C2" s="34"/>
      <c r="D2" s="60" t="s">
        <v>221</v>
      </c>
      <c r="E2" s="34"/>
      <c r="F2" s="34"/>
      <c r="G2" s="33"/>
    </row>
    <row r="3" spans="1:7" ht="12.75">
      <c r="A3" s="33"/>
      <c r="B3" s="33"/>
      <c r="C3" s="34"/>
      <c r="D3" s="34"/>
      <c r="E3" s="34"/>
      <c r="F3" s="34"/>
      <c r="G3" s="33"/>
    </row>
    <row r="4" spans="1:7" ht="12.75">
      <c r="A4" s="33"/>
      <c r="B4" s="35" t="s">
        <v>261</v>
      </c>
      <c r="C4" s="34"/>
      <c r="D4" s="34"/>
      <c r="E4" s="60" t="s">
        <v>312</v>
      </c>
      <c r="F4" s="34"/>
      <c r="G4" s="36">
        <v>38757</v>
      </c>
    </row>
    <row r="5" spans="1:7" ht="12.75">
      <c r="A5" s="33"/>
      <c r="B5" s="33"/>
      <c r="C5" s="34"/>
      <c r="D5" s="34"/>
      <c r="E5" s="34"/>
      <c r="F5" s="34"/>
      <c r="G5" s="33"/>
    </row>
    <row r="6" spans="1:7" ht="13.5" thickBot="1">
      <c r="A6" s="33"/>
      <c r="B6" s="33"/>
      <c r="C6" s="34"/>
      <c r="D6" s="34"/>
      <c r="E6" s="34"/>
      <c r="F6" s="34"/>
      <c r="G6" s="33"/>
    </row>
    <row r="7" spans="1:7" ht="12.75">
      <c r="A7" s="33"/>
      <c r="B7" s="37" t="s">
        <v>189</v>
      </c>
      <c r="C7" s="38" t="s">
        <v>190</v>
      </c>
      <c r="D7" s="38" t="s">
        <v>191</v>
      </c>
      <c r="E7" s="38" t="s">
        <v>192</v>
      </c>
      <c r="F7" s="38" t="s">
        <v>193</v>
      </c>
      <c r="G7" s="39" t="s">
        <v>194</v>
      </c>
    </row>
    <row r="8" spans="1:7" ht="13.5" thickBot="1">
      <c r="A8" s="33"/>
      <c r="B8" s="40"/>
      <c r="C8" s="41" t="s">
        <v>195</v>
      </c>
      <c r="D8" s="42"/>
      <c r="E8" s="42" t="s">
        <v>196</v>
      </c>
      <c r="F8" s="42" t="s">
        <v>197</v>
      </c>
      <c r="G8" s="40"/>
    </row>
    <row r="9" spans="1:7" ht="12.75">
      <c r="A9" s="33"/>
      <c r="B9" s="43" t="s">
        <v>198</v>
      </c>
      <c r="C9" s="44">
        <v>303268</v>
      </c>
      <c r="D9" s="45" t="s">
        <v>199</v>
      </c>
      <c r="E9" s="46">
        <v>8</v>
      </c>
      <c r="F9" s="45">
        <f>C9/E9</f>
        <v>37908.5</v>
      </c>
      <c r="G9" s="47"/>
    </row>
    <row r="10" spans="1:7" ht="12.75">
      <c r="A10" s="33"/>
      <c r="B10" s="43" t="s">
        <v>200</v>
      </c>
      <c r="C10" s="46">
        <f>F9*G10</f>
        <v>5686.275</v>
      </c>
      <c r="D10" s="45" t="s">
        <v>199</v>
      </c>
      <c r="E10" s="46">
        <v>1</v>
      </c>
      <c r="F10" s="45">
        <f>C10/E10</f>
        <v>5686.275</v>
      </c>
      <c r="G10" s="64">
        <v>0.15</v>
      </c>
    </row>
    <row r="11" spans="1:7" ht="12.75">
      <c r="A11" s="33"/>
      <c r="B11" s="48" t="s">
        <v>201</v>
      </c>
      <c r="C11" s="46">
        <v>8078</v>
      </c>
      <c r="D11" s="45" t="s">
        <v>199</v>
      </c>
      <c r="E11" s="46">
        <v>1</v>
      </c>
      <c r="F11" s="45">
        <f>C11/E11*1.12</f>
        <v>9047.36</v>
      </c>
      <c r="G11" s="47"/>
    </row>
    <row r="12" spans="1:7" ht="12.75">
      <c r="A12" s="33"/>
      <c r="B12" s="48" t="s">
        <v>202</v>
      </c>
      <c r="C12" s="46"/>
      <c r="D12" s="45"/>
      <c r="E12" s="46"/>
      <c r="F12" s="46"/>
      <c r="G12" s="47"/>
    </row>
    <row r="13" spans="1:7" ht="12.75">
      <c r="A13" s="33"/>
      <c r="B13" s="48" t="s">
        <v>265</v>
      </c>
      <c r="C13" s="46">
        <v>12</v>
      </c>
      <c r="D13" s="45" t="s">
        <v>203</v>
      </c>
      <c r="E13" s="46"/>
      <c r="F13" s="46">
        <v>48000</v>
      </c>
      <c r="G13" s="47"/>
    </row>
    <row r="14" spans="1:7" ht="12.75">
      <c r="A14" s="33"/>
      <c r="B14" s="43"/>
      <c r="C14" s="46"/>
      <c r="D14" s="46"/>
      <c r="E14" s="46"/>
      <c r="F14" s="46"/>
      <c r="G14" s="47"/>
    </row>
    <row r="15" spans="1:7" ht="12.75">
      <c r="A15" s="33"/>
      <c r="B15" s="43"/>
      <c r="C15" s="46"/>
      <c r="D15" s="46"/>
      <c r="E15" s="46"/>
      <c r="F15" s="46"/>
      <c r="G15" s="47"/>
    </row>
    <row r="16" spans="1:7" ht="12.75">
      <c r="A16" s="33"/>
      <c r="B16" s="43"/>
      <c r="C16" s="46"/>
      <c r="D16" s="46"/>
      <c r="E16" s="46"/>
      <c r="F16" s="46"/>
      <c r="G16" s="47"/>
    </row>
    <row r="17" spans="1:7" ht="12.75">
      <c r="A17" s="33"/>
      <c r="B17" s="43" t="s">
        <v>205</v>
      </c>
      <c r="C17" s="46"/>
      <c r="D17" s="46"/>
      <c r="E17" s="46"/>
      <c r="F17" s="46">
        <f>SUM(F9:F16)</f>
        <v>100642.13500000001</v>
      </c>
      <c r="G17" s="47"/>
    </row>
    <row r="18" spans="1:7" ht="12.75">
      <c r="A18" s="33"/>
      <c r="B18" s="43"/>
      <c r="C18" s="46"/>
      <c r="D18" s="46"/>
      <c r="E18" s="46"/>
      <c r="F18" s="46"/>
      <c r="G18" s="47"/>
    </row>
    <row r="19" spans="1:7" ht="12.75">
      <c r="A19" s="33"/>
      <c r="B19" s="48"/>
      <c r="C19" s="46"/>
      <c r="D19" s="45"/>
      <c r="E19" s="46"/>
      <c r="F19" s="46"/>
      <c r="G19" s="47"/>
    </row>
    <row r="20" spans="1:7" ht="12.75">
      <c r="A20" s="33"/>
      <c r="B20" s="48"/>
      <c r="C20" s="46"/>
      <c r="D20" s="45"/>
      <c r="E20" s="46"/>
      <c r="F20" s="46"/>
      <c r="G20" s="49"/>
    </row>
    <row r="21" spans="1:7" ht="12.75">
      <c r="A21" s="33"/>
      <c r="B21" s="48"/>
      <c r="C21" s="46"/>
      <c r="D21" s="45"/>
      <c r="E21" s="46"/>
      <c r="F21" s="46"/>
      <c r="G21" s="49"/>
    </row>
    <row r="22" spans="1:7" ht="12.75">
      <c r="A22" s="33"/>
      <c r="B22" s="48" t="s">
        <v>290</v>
      </c>
      <c r="C22" s="46">
        <v>1.4</v>
      </c>
      <c r="D22" s="45" t="s">
        <v>203</v>
      </c>
      <c r="E22" s="46">
        <v>4250</v>
      </c>
      <c r="F22" s="46">
        <f>C22*E22</f>
        <v>5950</v>
      </c>
      <c r="G22" s="49"/>
    </row>
    <row r="23" spans="1:7" ht="12.75">
      <c r="A23" s="33"/>
      <c r="B23" s="48" t="s">
        <v>291</v>
      </c>
      <c r="C23" s="46">
        <v>0.7</v>
      </c>
      <c r="D23" s="45" t="s">
        <v>203</v>
      </c>
      <c r="E23" s="46">
        <v>8500</v>
      </c>
      <c r="F23" s="46">
        <v>2975</v>
      </c>
      <c r="G23" s="49"/>
    </row>
    <row r="24" spans="1:7" ht="12.75">
      <c r="A24" s="33"/>
      <c r="B24" s="43"/>
      <c r="C24" s="46"/>
      <c r="D24" s="46"/>
      <c r="E24" s="46"/>
      <c r="F24" s="46"/>
      <c r="G24" s="49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 t="s">
        <v>205</v>
      </c>
      <c r="C27" s="46"/>
      <c r="D27" s="46"/>
      <c r="E27" s="46"/>
      <c r="F27" s="46">
        <f>SUM(F17:F26)</f>
        <v>109567.13500000001</v>
      </c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8" t="s">
        <v>213</v>
      </c>
      <c r="C29" s="46"/>
      <c r="D29" s="46"/>
      <c r="E29" s="46"/>
      <c r="F29" s="46">
        <f>F27*G29</f>
        <v>21913.427000000003</v>
      </c>
      <c r="G29" s="49">
        <v>0.2</v>
      </c>
    </row>
    <row r="30" spans="1:7" ht="12.75">
      <c r="A30" s="33"/>
      <c r="B30" s="43" t="s">
        <v>214</v>
      </c>
      <c r="C30" s="46"/>
      <c r="D30" s="46"/>
      <c r="E30" s="46"/>
      <c r="F30" s="46">
        <f>F27*G30</f>
        <v>32870.1405</v>
      </c>
      <c r="G30" s="49">
        <v>0.3</v>
      </c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215</v>
      </c>
      <c r="C32" s="46"/>
      <c r="D32" s="46"/>
      <c r="E32" s="46"/>
      <c r="F32" s="46">
        <f>SUM(F27,F29:F30)</f>
        <v>164350.7025</v>
      </c>
      <c r="G32" s="49"/>
    </row>
    <row r="33" spans="1:7" ht="13.5" thickBot="1">
      <c r="A33" s="33"/>
      <c r="B33" s="40"/>
      <c r="C33" s="50"/>
      <c r="D33" s="50"/>
      <c r="E33" s="50"/>
      <c r="F33" s="50"/>
      <c r="G33" s="40"/>
    </row>
    <row r="34" spans="1:7" ht="12.75">
      <c r="A34" s="33"/>
      <c r="B34" s="33"/>
      <c r="C34" s="34"/>
      <c r="D34" s="34"/>
      <c r="E34" s="34"/>
      <c r="F34" s="34"/>
      <c r="G34" s="51"/>
    </row>
    <row r="35" spans="1:7" ht="15.75">
      <c r="A35" s="33"/>
      <c r="B35" s="52" t="s">
        <v>216</v>
      </c>
      <c r="C35" s="34"/>
      <c r="D35" s="34"/>
      <c r="E35" s="34"/>
      <c r="F35" s="34"/>
      <c r="G35" s="51"/>
    </row>
    <row r="36" spans="1:7" ht="15.75">
      <c r="A36" s="33"/>
      <c r="B36" s="52" t="s">
        <v>217</v>
      </c>
      <c r="C36" s="34"/>
      <c r="D36" s="34"/>
      <c r="E36" s="34"/>
      <c r="F36" s="34"/>
      <c r="G36" s="51"/>
    </row>
    <row r="37" spans="1:7" ht="15.75">
      <c r="A37" s="33"/>
      <c r="B37" s="53"/>
      <c r="C37" s="34"/>
      <c r="D37" s="33"/>
      <c r="E37" s="33"/>
      <c r="F37" s="34"/>
      <c r="G37" s="57"/>
    </row>
    <row r="38" spans="1:6" ht="15.75">
      <c r="A38" s="33"/>
      <c r="B38" s="55" t="s">
        <v>295</v>
      </c>
      <c r="C38" s="56"/>
      <c r="D38" s="52"/>
      <c r="E38" s="52"/>
      <c r="F38" s="56"/>
    </row>
    <row r="39" spans="1:7" ht="15.75">
      <c r="A39" s="33"/>
      <c r="B39" s="51"/>
      <c r="C39" s="34"/>
      <c r="D39" s="52" t="s">
        <v>231</v>
      </c>
      <c r="E39" s="34"/>
      <c r="F39" s="34"/>
      <c r="G39" s="57">
        <f>ROUND($F$32/E22,1)</f>
        <v>38.7</v>
      </c>
    </row>
    <row r="40" spans="2:7" ht="12.75">
      <c r="B40" s="33"/>
      <c r="C40" s="34"/>
      <c r="D40" s="34"/>
      <c r="E40" s="34"/>
      <c r="F40" s="34"/>
      <c r="G40" s="33"/>
    </row>
    <row r="41" spans="2:6" ht="15.75">
      <c r="B41" s="55" t="s">
        <v>296</v>
      </c>
      <c r="C41" s="56"/>
      <c r="D41" s="52"/>
      <c r="E41" s="52"/>
      <c r="F41" s="56"/>
    </row>
    <row r="42" spans="2:7" ht="15.75">
      <c r="B42" s="51"/>
      <c r="C42" s="34"/>
      <c r="D42" s="52" t="s">
        <v>231</v>
      </c>
      <c r="E42" s="34"/>
      <c r="F42" s="34"/>
      <c r="G42" s="57">
        <f>ROUND($F$32/E23,1)</f>
        <v>19.3</v>
      </c>
    </row>
    <row r="43" spans="2:7" ht="15.75">
      <c r="B43" s="51"/>
      <c r="C43" s="34"/>
      <c r="D43" s="52"/>
      <c r="E43" s="34"/>
      <c r="F43" s="34"/>
      <c r="G43" s="57"/>
    </row>
    <row r="44" spans="2:7" ht="12.75">
      <c r="B44" s="33"/>
      <c r="C44" s="34"/>
      <c r="D44" s="34"/>
      <c r="E44" s="34"/>
      <c r="F44" s="34"/>
      <c r="G44" s="33"/>
    </row>
    <row r="45" spans="2:7" ht="12.75">
      <c r="B45" s="33"/>
      <c r="C45" s="34"/>
      <c r="D45" s="60" t="s">
        <v>223</v>
      </c>
      <c r="E45" s="34"/>
      <c r="F45" s="34"/>
      <c r="G45" s="33"/>
    </row>
  </sheetData>
  <printOptions/>
  <pageMargins left="0.52" right="0.19" top="1" bottom="1" header="0.4921259845" footer="0.4921259845"/>
  <pageSetup fitToHeight="1" fitToWidth="1" horizontalDpi="600" verticalDpi="600" orientation="portrait" paperSize="9" r:id="rId1"/>
  <headerFooter alignWithMargins="0"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G43"/>
  <sheetViews>
    <sheetView workbookViewId="0" topLeftCell="A1">
      <selection activeCell="D69" sqref="D69"/>
    </sheetView>
  </sheetViews>
  <sheetFormatPr defaultColWidth="9.00390625" defaultRowHeight="12.75"/>
  <cols>
    <col min="2" max="2" width="27.125" style="0" customWidth="1"/>
    <col min="3" max="3" width="10.625" style="0" bestFit="1" customWidth="1"/>
    <col min="4" max="4" width="8.125" style="0" customWidth="1"/>
    <col min="5" max="5" width="19.875" style="0" bestFit="1" customWidth="1"/>
    <col min="6" max="6" width="13.25390625" style="0" bestFit="1" customWidth="1"/>
    <col min="7" max="7" width="13.375" style="0" bestFit="1" customWidth="1"/>
  </cols>
  <sheetData>
    <row r="1" ht="12.75">
      <c r="A1" t="s">
        <v>96</v>
      </c>
    </row>
    <row r="4" spans="2:7" ht="12.75">
      <c r="B4" s="4" t="s">
        <v>280</v>
      </c>
      <c r="C4" s="34"/>
      <c r="D4" s="60" t="s">
        <v>221</v>
      </c>
      <c r="E4" s="34"/>
      <c r="F4" s="34"/>
      <c r="G4" s="33"/>
    </row>
    <row r="5" spans="2:7" ht="12.75">
      <c r="B5" s="33"/>
      <c r="C5" s="34"/>
      <c r="D5" s="34"/>
      <c r="E5" s="34"/>
      <c r="F5" s="34"/>
      <c r="G5" s="33"/>
    </row>
    <row r="6" spans="2:7" ht="12.75">
      <c r="B6" s="35" t="s">
        <v>254</v>
      </c>
      <c r="C6" s="34"/>
      <c r="D6" s="34"/>
      <c r="E6" s="62"/>
      <c r="F6" s="34"/>
      <c r="G6" s="36">
        <v>38757</v>
      </c>
    </row>
    <row r="7" spans="2:7" ht="12.75">
      <c r="B7" s="33"/>
      <c r="C7" s="34"/>
      <c r="D7" s="34"/>
      <c r="E7" s="34"/>
      <c r="F7" s="34"/>
      <c r="G7" s="33"/>
    </row>
    <row r="8" spans="2:7" ht="13.5" thickBot="1">
      <c r="B8" s="33"/>
      <c r="C8" s="34"/>
      <c r="D8" s="34"/>
      <c r="E8" s="34"/>
      <c r="F8" s="34"/>
      <c r="G8" s="33"/>
    </row>
    <row r="9" spans="2:7" ht="12.75">
      <c r="B9" s="37" t="s">
        <v>189</v>
      </c>
      <c r="C9" s="38" t="s">
        <v>190</v>
      </c>
      <c r="D9" s="38" t="s">
        <v>191</v>
      </c>
      <c r="E9" s="38" t="s">
        <v>192</v>
      </c>
      <c r="F9" s="38" t="s">
        <v>193</v>
      </c>
      <c r="G9" s="39" t="s">
        <v>194</v>
      </c>
    </row>
    <row r="10" spans="2:7" ht="13.5" thickBot="1">
      <c r="B10" s="40"/>
      <c r="C10" s="41" t="s">
        <v>195</v>
      </c>
      <c r="D10" s="42"/>
      <c r="E10" s="42" t="s">
        <v>196</v>
      </c>
      <c r="F10" s="42" t="s">
        <v>197</v>
      </c>
      <c r="G10" s="40"/>
    </row>
    <row r="11" spans="2:7" ht="12.75">
      <c r="B11" s="43" t="s">
        <v>198</v>
      </c>
      <c r="C11" s="44">
        <v>3284</v>
      </c>
      <c r="D11" s="45" t="s">
        <v>199</v>
      </c>
      <c r="E11" s="46">
        <v>4</v>
      </c>
      <c r="F11" s="45">
        <f>C11/E11</f>
        <v>821</v>
      </c>
      <c r="G11" s="47"/>
    </row>
    <row r="12" spans="2:7" ht="12.75">
      <c r="B12" s="43" t="s">
        <v>200</v>
      </c>
      <c r="C12" s="46">
        <f>C11*G12</f>
        <v>492.59999999999997</v>
      </c>
      <c r="D12" s="45" t="s">
        <v>199</v>
      </c>
      <c r="E12" s="46">
        <v>1</v>
      </c>
      <c r="F12" s="45">
        <f>C12/E12</f>
        <v>492.59999999999997</v>
      </c>
      <c r="G12" s="64">
        <v>0.15</v>
      </c>
    </row>
    <row r="13" spans="2:7" ht="12.75">
      <c r="B13" s="48" t="s">
        <v>201</v>
      </c>
      <c r="C13" s="46">
        <v>78</v>
      </c>
      <c r="D13" s="45" t="s">
        <v>199</v>
      </c>
      <c r="E13" s="46">
        <v>1</v>
      </c>
      <c r="F13" s="45">
        <f>C13/E13*1.25</f>
        <v>97.5</v>
      </c>
      <c r="G13" s="47"/>
    </row>
    <row r="14" spans="2:7" ht="12.75">
      <c r="B14" s="48" t="s">
        <v>250</v>
      </c>
      <c r="C14" s="46">
        <v>11.54</v>
      </c>
      <c r="D14" s="45" t="s">
        <v>203</v>
      </c>
      <c r="E14" s="46">
        <v>65</v>
      </c>
      <c r="F14" s="46">
        <f>C14*E14</f>
        <v>750.0999999999999</v>
      </c>
      <c r="G14" s="47"/>
    </row>
    <row r="15" spans="2:7" ht="12.75">
      <c r="B15" s="48"/>
      <c r="C15" s="46"/>
      <c r="D15" s="45"/>
      <c r="E15" s="46"/>
      <c r="F15" s="46"/>
      <c r="G15" s="47"/>
    </row>
    <row r="16" spans="2:7" ht="12.75">
      <c r="B16" s="48"/>
      <c r="C16" s="46"/>
      <c r="D16" s="45"/>
      <c r="E16" s="46"/>
      <c r="F16" s="46"/>
      <c r="G16" s="47"/>
    </row>
    <row r="17" spans="2:7" ht="12.75">
      <c r="B17" s="48"/>
      <c r="C17" s="46"/>
      <c r="D17" s="45"/>
      <c r="E17" s="46"/>
      <c r="F17" s="46"/>
      <c r="G17" s="47"/>
    </row>
    <row r="18" spans="2:7" ht="12.75">
      <c r="B18" s="48"/>
      <c r="C18" s="46"/>
      <c r="D18" s="45"/>
      <c r="E18" s="46"/>
      <c r="F18" s="46"/>
      <c r="G18" s="47"/>
    </row>
    <row r="19" spans="2:7" ht="12.75">
      <c r="B19" s="43" t="s">
        <v>205</v>
      </c>
      <c r="C19" s="46"/>
      <c r="D19" s="46"/>
      <c r="E19" s="46"/>
      <c r="F19" s="46">
        <f>SUM(F11:F18)</f>
        <v>2161.2</v>
      </c>
      <c r="G19" s="47"/>
    </row>
    <row r="20" spans="2:7" ht="12.75">
      <c r="B20" s="43"/>
      <c r="C20" s="46"/>
      <c r="D20" s="46"/>
      <c r="E20" s="46"/>
      <c r="F20" s="46"/>
      <c r="G20" s="47"/>
    </row>
    <row r="21" spans="2:7" ht="12.75">
      <c r="B21" s="43"/>
      <c r="C21" s="46"/>
      <c r="D21" s="46"/>
      <c r="E21" s="46"/>
      <c r="F21" s="46"/>
      <c r="G21" s="47"/>
    </row>
    <row r="22" spans="2:7" ht="12.75">
      <c r="B22" s="48" t="s">
        <v>250</v>
      </c>
      <c r="C22" s="46">
        <v>11.54</v>
      </c>
      <c r="D22" s="46"/>
      <c r="E22" s="46"/>
      <c r="F22" s="46"/>
      <c r="G22" s="49"/>
    </row>
    <row r="23" spans="2:7" ht="12.75">
      <c r="B23" s="48" t="s">
        <v>251</v>
      </c>
      <c r="C23" s="46">
        <v>44.03</v>
      </c>
      <c r="D23" s="46"/>
      <c r="E23" s="46"/>
      <c r="F23" s="46"/>
      <c r="G23" s="49"/>
    </row>
    <row r="24" spans="2:7" ht="12.75">
      <c r="B24" s="48" t="s">
        <v>252</v>
      </c>
      <c r="C24" s="46">
        <v>22.73</v>
      </c>
      <c r="D24" s="46"/>
      <c r="E24" s="46"/>
      <c r="F24" s="46"/>
      <c r="G24" s="49"/>
    </row>
    <row r="25" spans="2:7" ht="12.75">
      <c r="B25" s="48" t="s">
        <v>253</v>
      </c>
      <c r="C25" s="46">
        <v>47.83</v>
      </c>
      <c r="D25" s="46"/>
      <c r="E25" s="46"/>
      <c r="F25" s="46"/>
      <c r="G25" s="49"/>
    </row>
    <row r="26" spans="2:7" ht="12.75">
      <c r="B26" s="43"/>
      <c r="C26" s="46"/>
      <c r="D26" s="46"/>
      <c r="E26" s="46"/>
      <c r="F26" s="46"/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3"/>
      <c r="C28" s="46"/>
      <c r="D28" s="46"/>
      <c r="E28" s="46"/>
      <c r="F28" s="46"/>
      <c r="G28" s="49"/>
    </row>
    <row r="29" spans="2:7" ht="12.75">
      <c r="B29" s="43" t="s">
        <v>205</v>
      </c>
      <c r="C29" s="46"/>
      <c r="D29" s="46"/>
      <c r="E29" s="46"/>
      <c r="F29" s="46">
        <f>SUM(F19:F28)</f>
        <v>2161.2</v>
      </c>
      <c r="G29" s="49"/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8" t="s">
        <v>213</v>
      </c>
      <c r="C31" s="46"/>
      <c r="D31" s="46"/>
      <c r="E31" s="46"/>
      <c r="F31" s="46">
        <f>F19*G31</f>
        <v>432.24</v>
      </c>
      <c r="G31" s="49">
        <v>0.2</v>
      </c>
    </row>
    <row r="32" spans="2:7" ht="12.75">
      <c r="B32" s="43" t="s">
        <v>214</v>
      </c>
      <c r="C32" s="46"/>
      <c r="D32" s="46"/>
      <c r="E32" s="46"/>
      <c r="F32" s="46">
        <f>F29*G32</f>
        <v>648.3599999999999</v>
      </c>
      <c r="G32" s="49">
        <v>0.3</v>
      </c>
    </row>
    <row r="33" spans="2:7" ht="12.75">
      <c r="B33" s="43"/>
      <c r="C33" s="46"/>
      <c r="D33" s="46"/>
      <c r="E33" s="46"/>
      <c r="F33" s="46"/>
      <c r="G33" s="49"/>
    </row>
    <row r="34" spans="2:7" ht="12.75">
      <c r="B34" s="43" t="s">
        <v>215</v>
      </c>
      <c r="C34" s="46"/>
      <c r="D34" s="46"/>
      <c r="E34" s="46"/>
      <c r="F34" s="46">
        <f>SUM(F29,F31:F32)</f>
        <v>3241.7999999999993</v>
      </c>
      <c r="G34" s="49"/>
    </row>
    <row r="35" spans="2:7" ht="13.5" thickBot="1">
      <c r="B35" s="40"/>
      <c r="C35" s="50"/>
      <c r="D35" s="50"/>
      <c r="E35" s="50"/>
      <c r="F35" s="50"/>
      <c r="G35" s="40"/>
    </row>
    <row r="36" spans="2:7" ht="12.75">
      <c r="B36" s="33"/>
      <c r="C36" s="34"/>
      <c r="D36" s="34"/>
      <c r="E36" s="34"/>
      <c r="F36" s="34"/>
      <c r="G36" s="51"/>
    </row>
    <row r="37" spans="2:7" ht="15.75">
      <c r="B37" s="52" t="s">
        <v>216</v>
      </c>
      <c r="C37" s="34"/>
      <c r="D37" s="34"/>
      <c r="E37" s="34"/>
      <c r="F37" s="34"/>
      <c r="G37" s="51"/>
    </row>
    <row r="38" spans="2:7" ht="15.75">
      <c r="B38" s="52" t="s">
        <v>217</v>
      </c>
      <c r="C38" s="34"/>
      <c r="D38" s="34"/>
      <c r="E38" s="34"/>
      <c r="F38" s="34"/>
      <c r="G38" s="51"/>
    </row>
    <row r="39" spans="2:7" ht="15.75">
      <c r="B39" s="52"/>
      <c r="C39" s="34"/>
      <c r="D39" s="34"/>
      <c r="E39" s="34"/>
      <c r="F39" s="34"/>
      <c r="G39" s="51"/>
    </row>
    <row r="40" spans="2:7" ht="12.75">
      <c r="B40" s="53" t="s">
        <v>256</v>
      </c>
      <c r="C40" s="34"/>
      <c r="D40" s="33"/>
      <c r="E40" s="33"/>
      <c r="F40" s="34"/>
      <c r="G40" s="61">
        <f>F34/E14</f>
        <v>49.873846153846145</v>
      </c>
    </row>
    <row r="41" spans="2:7" ht="15.75">
      <c r="B41" s="53"/>
      <c r="C41" s="34"/>
      <c r="D41" s="33"/>
      <c r="E41" s="33"/>
      <c r="F41" s="34"/>
      <c r="G41" s="57"/>
    </row>
    <row r="42" spans="2:7" ht="15.75">
      <c r="B42" s="55" t="s">
        <v>255</v>
      </c>
      <c r="C42" s="56"/>
      <c r="D42" s="52"/>
      <c r="E42" s="52" t="s">
        <v>231</v>
      </c>
      <c r="F42" s="56"/>
      <c r="G42" s="57">
        <f>ROUND(F34/E14,1)</f>
        <v>49.9</v>
      </c>
    </row>
    <row r="43" spans="2:7" ht="12.75">
      <c r="B43" s="51"/>
      <c r="C43" s="34"/>
      <c r="D43" s="34"/>
      <c r="E43" s="34"/>
      <c r="F43" s="34"/>
      <c r="G43" s="51"/>
    </row>
  </sheetData>
  <printOptions/>
  <pageMargins left="0.21" right="0.19" top="1" bottom="1" header="0.4921259845" footer="0.4921259845"/>
  <pageSetup fitToHeight="1" fitToWidth="1" horizontalDpi="600" verticalDpi="600" orientation="portrait" paperSize="9" r:id="rId1"/>
  <headerFooter alignWithMargins="0"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G43"/>
  <sheetViews>
    <sheetView workbookViewId="0" topLeftCell="A1">
      <selection activeCell="D69" sqref="D69"/>
    </sheetView>
  </sheetViews>
  <sheetFormatPr defaultColWidth="9.00390625" defaultRowHeight="12.75"/>
  <cols>
    <col min="2" max="2" width="27.125" style="0" customWidth="1"/>
    <col min="3" max="3" width="10.625" style="0" bestFit="1" customWidth="1"/>
    <col min="4" max="4" width="8.125" style="0" customWidth="1"/>
    <col min="5" max="5" width="19.875" style="0" bestFit="1" customWidth="1"/>
    <col min="6" max="6" width="13.25390625" style="0" bestFit="1" customWidth="1"/>
    <col min="7" max="7" width="12.00390625" style="0" bestFit="1" customWidth="1"/>
  </cols>
  <sheetData>
    <row r="1" ht="12.75">
      <c r="A1" t="s">
        <v>96</v>
      </c>
    </row>
    <row r="4" spans="2:7" ht="12.75">
      <c r="B4" s="4" t="s">
        <v>280</v>
      </c>
      <c r="C4" s="34"/>
      <c r="D4" s="60" t="s">
        <v>221</v>
      </c>
      <c r="E4" s="34"/>
      <c r="F4" s="34"/>
      <c r="G4" s="33"/>
    </row>
    <row r="5" spans="2:7" ht="12.75">
      <c r="B5" s="33"/>
      <c r="C5" s="34"/>
      <c r="D5" s="34"/>
      <c r="E5" s="34"/>
      <c r="F5" s="34"/>
      <c r="G5" s="33"/>
    </row>
    <row r="6" spans="2:7" ht="12.75">
      <c r="B6" s="35" t="s">
        <v>258</v>
      </c>
      <c r="C6" s="34"/>
      <c r="D6" s="34"/>
      <c r="E6" s="62"/>
      <c r="F6" s="34"/>
      <c r="G6" s="36">
        <v>38757</v>
      </c>
    </row>
    <row r="7" spans="2:7" ht="12.75">
      <c r="B7" s="33"/>
      <c r="C7" s="34"/>
      <c r="D7" s="34"/>
      <c r="E7" s="34"/>
      <c r="F7" s="34"/>
      <c r="G7" s="33"/>
    </row>
    <row r="8" spans="2:7" ht="13.5" thickBot="1">
      <c r="B8" s="33"/>
      <c r="C8" s="34"/>
      <c r="D8" s="34"/>
      <c r="E8" s="34"/>
      <c r="F8" s="34"/>
      <c r="G8" s="33"/>
    </row>
    <row r="9" spans="2:7" ht="12.75">
      <c r="B9" s="37" t="s">
        <v>189</v>
      </c>
      <c r="C9" s="38" t="s">
        <v>190</v>
      </c>
      <c r="D9" s="38" t="s">
        <v>191</v>
      </c>
      <c r="E9" s="38" t="s">
        <v>192</v>
      </c>
      <c r="F9" s="38" t="s">
        <v>193</v>
      </c>
      <c r="G9" s="39" t="s">
        <v>194</v>
      </c>
    </row>
    <row r="10" spans="2:7" ht="13.5" thickBot="1">
      <c r="B10" s="40"/>
      <c r="C10" s="41" t="s">
        <v>195</v>
      </c>
      <c r="D10" s="42"/>
      <c r="E10" s="42" t="s">
        <v>196</v>
      </c>
      <c r="F10" s="42" t="s">
        <v>197</v>
      </c>
      <c r="G10" s="40"/>
    </row>
    <row r="11" spans="2:7" ht="12.75">
      <c r="B11" s="43" t="s">
        <v>198</v>
      </c>
      <c r="C11" s="44">
        <v>5000</v>
      </c>
      <c r="D11" s="45" t="s">
        <v>199</v>
      </c>
      <c r="E11" s="46">
        <v>4</v>
      </c>
      <c r="F11" s="45">
        <f>C11/E11</f>
        <v>1250</v>
      </c>
      <c r="G11" s="47"/>
    </row>
    <row r="12" spans="2:7" ht="12.75">
      <c r="B12" s="43" t="s">
        <v>200</v>
      </c>
      <c r="C12" s="46">
        <f>C11*G12</f>
        <v>750</v>
      </c>
      <c r="D12" s="45" t="s">
        <v>199</v>
      </c>
      <c r="E12" s="46">
        <v>1</v>
      </c>
      <c r="F12" s="45">
        <f>C12/E12</f>
        <v>750</v>
      </c>
      <c r="G12" s="64">
        <v>0.15</v>
      </c>
    </row>
    <row r="13" spans="2:7" ht="12.75">
      <c r="B13" s="48" t="s">
        <v>201</v>
      </c>
      <c r="C13" s="46">
        <v>78</v>
      </c>
      <c r="D13" s="45" t="s">
        <v>199</v>
      </c>
      <c r="E13" s="46">
        <v>1</v>
      </c>
      <c r="F13" s="45">
        <f>C13/E13*1.25</f>
        <v>97.5</v>
      </c>
      <c r="G13" s="47"/>
    </row>
    <row r="14" spans="2:7" ht="12.75">
      <c r="B14" s="48" t="s">
        <v>260</v>
      </c>
      <c r="C14" s="46">
        <v>12.08</v>
      </c>
      <c r="D14" s="45" t="s">
        <v>203</v>
      </c>
      <c r="E14" s="46">
        <v>265</v>
      </c>
      <c r="F14" s="46">
        <f>C14*E14</f>
        <v>3201.2</v>
      </c>
      <c r="G14" s="47"/>
    </row>
    <row r="15" spans="2:7" ht="12.75">
      <c r="B15" s="48"/>
      <c r="C15" s="46"/>
      <c r="D15" s="45"/>
      <c r="E15" s="46"/>
      <c r="F15" s="46"/>
      <c r="G15" s="47"/>
    </row>
    <row r="16" spans="2:7" ht="12.75">
      <c r="B16" s="48"/>
      <c r="C16" s="46"/>
      <c r="D16" s="45"/>
      <c r="E16" s="46"/>
      <c r="F16" s="46"/>
      <c r="G16" s="47"/>
    </row>
    <row r="17" spans="2:7" ht="12.75">
      <c r="B17" s="48"/>
      <c r="C17" s="46"/>
      <c r="D17" s="45"/>
      <c r="E17" s="46"/>
      <c r="F17" s="46"/>
      <c r="G17" s="47"/>
    </row>
    <row r="18" spans="2:7" ht="12.75">
      <c r="B18" s="48"/>
      <c r="C18" s="46"/>
      <c r="D18" s="45"/>
      <c r="E18" s="46"/>
      <c r="F18" s="46"/>
      <c r="G18" s="47"/>
    </row>
    <row r="19" spans="2:7" ht="12.75">
      <c r="B19" s="43" t="s">
        <v>205</v>
      </c>
      <c r="C19" s="46"/>
      <c r="D19" s="46"/>
      <c r="E19" s="46"/>
      <c r="F19" s="46">
        <f>SUM(F11:F18)</f>
        <v>5298.7</v>
      </c>
      <c r="G19" s="47"/>
    </row>
    <row r="20" spans="2:7" ht="12.75">
      <c r="B20" s="43"/>
      <c r="C20" s="46"/>
      <c r="D20" s="46"/>
      <c r="E20" s="46"/>
      <c r="F20" s="46"/>
      <c r="G20" s="47"/>
    </row>
    <row r="21" spans="2:7" ht="12.75">
      <c r="B21" s="43"/>
      <c r="C21" s="46"/>
      <c r="D21" s="46"/>
      <c r="E21" s="46"/>
      <c r="F21" s="46"/>
      <c r="G21" s="47"/>
    </row>
    <row r="22" spans="2:7" ht="12.75">
      <c r="B22" s="48"/>
      <c r="C22" s="46"/>
      <c r="D22" s="46"/>
      <c r="E22" s="46"/>
      <c r="F22" s="46"/>
      <c r="G22" s="49"/>
    </row>
    <row r="23" spans="2:7" ht="12.75">
      <c r="B23" s="48"/>
      <c r="C23" s="46"/>
      <c r="D23" s="46"/>
      <c r="E23" s="46"/>
      <c r="F23" s="46"/>
      <c r="G23" s="49"/>
    </row>
    <row r="24" spans="2:7" ht="12.75">
      <c r="B24" s="48"/>
      <c r="C24" s="46"/>
      <c r="D24" s="46"/>
      <c r="E24" s="46"/>
      <c r="F24" s="46"/>
      <c r="G24" s="49"/>
    </row>
    <row r="25" spans="2:7" ht="12.75">
      <c r="B25" s="48"/>
      <c r="C25" s="46"/>
      <c r="D25" s="46"/>
      <c r="E25" s="46"/>
      <c r="F25" s="46"/>
      <c r="G25" s="49"/>
    </row>
    <row r="26" spans="2:7" ht="12.75">
      <c r="B26" s="43"/>
      <c r="C26" s="46"/>
      <c r="D26" s="46"/>
      <c r="E26" s="46"/>
      <c r="F26" s="46"/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3"/>
      <c r="C28" s="46"/>
      <c r="D28" s="46"/>
      <c r="E28" s="46"/>
      <c r="F28" s="46"/>
      <c r="G28" s="49"/>
    </row>
    <row r="29" spans="2:7" ht="12.75">
      <c r="B29" s="43" t="s">
        <v>205</v>
      </c>
      <c r="C29" s="46"/>
      <c r="D29" s="46"/>
      <c r="E29" s="46"/>
      <c r="F29" s="46">
        <f>SUM(F19:F28)</f>
        <v>5298.7</v>
      </c>
      <c r="G29" s="49"/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8" t="s">
        <v>213</v>
      </c>
      <c r="C31" s="46"/>
      <c r="D31" s="46"/>
      <c r="E31" s="46"/>
      <c r="F31" s="46">
        <f>F19*G31</f>
        <v>1059.74</v>
      </c>
      <c r="G31" s="49">
        <v>0.2</v>
      </c>
    </row>
    <row r="32" spans="2:7" ht="12.75">
      <c r="B32" s="43" t="s">
        <v>214</v>
      </c>
      <c r="C32" s="46"/>
      <c r="D32" s="46"/>
      <c r="E32" s="46"/>
      <c r="F32" s="46">
        <f>F29*G32</f>
        <v>1589.61</v>
      </c>
      <c r="G32" s="49">
        <v>0.3</v>
      </c>
    </row>
    <row r="33" spans="2:7" ht="12.75">
      <c r="B33" s="43"/>
      <c r="C33" s="46"/>
      <c r="D33" s="46"/>
      <c r="E33" s="46"/>
      <c r="F33" s="46"/>
      <c r="G33" s="49"/>
    </row>
    <row r="34" spans="2:7" ht="12.75">
      <c r="B34" s="43" t="s">
        <v>215</v>
      </c>
      <c r="C34" s="46"/>
      <c r="D34" s="46"/>
      <c r="E34" s="46"/>
      <c r="F34" s="46">
        <f>SUM(F29,F31:F32)</f>
        <v>7948.049999999999</v>
      </c>
      <c r="G34" s="49"/>
    </row>
    <row r="35" spans="2:7" ht="13.5" thickBot="1">
      <c r="B35" s="40"/>
      <c r="C35" s="50"/>
      <c r="D35" s="50"/>
      <c r="E35" s="50"/>
      <c r="F35" s="50"/>
      <c r="G35" s="40"/>
    </row>
    <row r="36" spans="2:7" ht="12.75">
      <c r="B36" s="33"/>
      <c r="C36" s="34"/>
      <c r="D36" s="34"/>
      <c r="E36" s="34"/>
      <c r="F36" s="34"/>
      <c r="G36" s="51"/>
    </row>
    <row r="37" spans="2:7" ht="15.75">
      <c r="B37" s="52" t="s">
        <v>216</v>
      </c>
      <c r="C37" s="34"/>
      <c r="D37" s="34"/>
      <c r="E37" s="34"/>
      <c r="F37" s="34"/>
      <c r="G37" s="51"/>
    </row>
    <row r="38" spans="2:7" ht="15.75">
      <c r="B38" s="52" t="s">
        <v>217</v>
      </c>
      <c r="C38" s="34"/>
      <c r="D38" s="34"/>
      <c r="E38" s="34"/>
      <c r="F38" s="34"/>
      <c r="G38" s="51"/>
    </row>
    <row r="39" spans="2:7" ht="15.75">
      <c r="B39" s="52"/>
      <c r="C39" s="34"/>
      <c r="D39" s="34"/>
      <c r="E39" s="34"/>
      <c r="F39" s="34"/>
      <c r="G39" s="51"/>
    </row>
    <row r="40" spans="2:7" ht="12.75">
      <c r="B40" s="53" t="s">
        <v>259</v>
      </c>
      <c r="C40" s="34"/>
      <c r="D40" s="33"/>
      <c r="E40" s="33"/>
      <c r="F40" s="34"/>
      <c r="G40" s="61">
        <f>F34/E14</f>
        <v>29.99264150943396</v>
      </c>
    </row>
    <row r="41" spans="2:7" ht="15.75">
      <c r="B41" s="53"/>
      <c r="C41" s="34"/>
      <c r="D41" s="33"/>
      <c r="E41" s="33"/>
      <c r="F41" s="34"/>
      <c r="G41" s="57"/>
    </row>
    <row r="42" spans="2:7" ht="15.75">
      <c r="B42" s="55" t="s">
        <v>257</v>
      </c>
      <c r="C42" s="56"/>
      <c r="D42" s="52"/>
      <c r="E42" s="52" t="s">
        <v>231</v>
      </c>
      <c r="F42" s="56"/>
      <c r="G42" s="57">
        <f>ROUND(F34/E14,1)</f>
        <v>30</v>
      </c>
    </row>
    <row r="43" spans="2:7" ht="12.75">
      <c r="B43" s="51"/>
      <c r="C43" s="34"/>
      <c r="D43" s="34"/>
      <c r="E43" s="34"/>
      <c r="F43" s="34"/>
      <c r="G43" s="51"/>
    </row>
  </sheetData>
  <printOptions/>
  <pageMargins left="0.51" right="0.2" top="1" bottom="1" header="0.4921259845" footer="0.4921259845"/>
  <pageSetup fitToHeight="1" fitToWidth="1" horizontalDpi="600" verticalDpi="600" orientation="portrait" paperSize="9" scale="96" r:id="rId1"/>
  <headerFooter alignWithMargins="0"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E50"/>
  <sheetViews>
    <sheetView workbookViewId="0" topLeftCell="A1">
      <selection activeCell="A1" sqref="A1"/>
    </sheetView>
  </sheetViews>
  <sheetFormatPr defaultColWidth="9.00390625" defaultRowHeight="12.75"/>
  <cols>
    <col min="1" max="1" width="33.25390625" style="0" customWidth="1"/>
  </cols>
  <sheetData>
    <row r="1" ht="12.75">
      <c r="B1" s="63" t="s">
        <v>233</v>
      </c>
    </row>
    <row r="2" ht="12.75">
      <c r="A2" t="s">
        <v>168</v>
      </c>
    </row>
    <row r="3" spans="1:2" ht="12.75">
      <c r="A3" t="s">
        <v>169</v>
      </c>
      <c r="B3" t="s">
        <v>98</v>
      </c>
    </row>
    <row r="4" spans="1:2" ht="12.75">
      <c r="A4" t="s">
        <v>170</v>
      </c>
      <c r="B4" t="s">
        <v>171</v>
      </c>
    </row>
    <row r="5" spans="1:2" ht="12.75">
      <c r="A5" t="s">
        <v>172</v>
      </c>
      <c r="B5" t="s">
        <v>173</v>
      </c>
    </row>
    <row r="7" ht="12.75">
      <c r="A7" t="s">
        <v>174</v>
      </c>
    </row>
    <row r="8" ht="12.75">
      <c r="A8" t="s">
        <v>175</v>
      </c>
    </row>
    <row r="15" spans="1:2" ht="12.75">
      <c r="A15" t="s">
        <v>176</v>
      </c>
      <c r="B15" t="s">
        <v>177</v>
      </c>
    </row>
    <row r="16" spans="1:4" ht="12.75">
      <c r="A16" t="s">
        <v>178</v>
      </c>
      <c r="B16" t="s">
        <v>179</v>
      </c>
      <c r="C16" t="s">
        <v>180</v>
      </c>
      <c r="D16" t="s">
        <v>46</v>
      </c>
    </row>
    <row r="17" spans="1:5" ht="12.75">
      <c r="A17" t="s">
        <v>99</v>
      </c>
      <c r="B17" t="s">
        <v>181</v>
      </c>
      <c r="C17" t="s">
        <v>182</v>
      </c>
      <c r="D17" t="s">
        <v>181</v>
      </c>
      <c r="E17" t="s">
        <v>183</v>
      </c>
    </row>
    <row r="18" spans="1:5" ht="12.75">
      <c r="A18" t="s">
        <v>99</v>
      </c>
      <c r="B18" t="s">
        <v>184</v>
      </c>
      <c r="C18" t="s">
        <v>185</v>
      </c>
      <c r="D18" t="s">
        <v>185</v>
      </c>
      <c r="E18" t="s">
        <v>186</v>
      </c>
    </row>
    <row r="20" ht="12.75">
      <c r="A20" t="s">
        <v>187</v>
      </c>
    </row>
    <row r="22" ht="12.75">
      <c r="A22" t="s">
        <v>188</v>
      </c>
    </row>
    <row r="26" ht="12.75">
      <c r="A26" t="s">
        <v>235</v>
      </c>
    </row>
    <row r="27" ht="12.75">
      <c r="A27" t="s">
        <v>236</v>
      </c>
    </row>
    <row r="28" ht="12.75">
      <c r="A28" t="s">
        <v>237</v>
      </c>
    </row>
    <row r="32" ht="12.75">
      <c r="A32" t="s">
        <v>163</v>
      </c>
    </row>
    <row r="33" ht="12.75">
      <c r="A33" t="s">
        <v>165</v>
      </c>
    </row>
    <row r="34" ht="12.75">
      <c r="A34" t="s">
        <v>238</v>
      </c>
    </row>
    <row r="35" ht="12.75">
      <c r="A35" t="s">
        <v>239</v>
      </c>
    </row>
    <row r="37" spans="1:2" ht="12.75">
      <c r="A37" t="s">
        <v>163</v>
      </c>
      <c r="B37" t="s">
        <v>164</v>
      </c>
    </row>
    <row r="38" spans="1:2" ht="12.75">
      <c r="A38" t="s">
        <v>165</v>
      </c>
      <c r="B38" t="s">
        <v>166</v>
      </c>
    </row>
    <row r="39" spans="1:2" ht="12.75">
      <c r="A39" t="s">
        <v>240</v>
      </c>
      <c r="B39" t="s">
        <v>167</v>
      </c>
    </row>
    <row r="50" ht="12.75">
      <c r="B50" s="26" t="s">
        <v>234</v>
      </c>
    </row>
  </sheetData>
  <hyperlinks>
    <hyperlink ref="B1" r:id="rId1" display="www.Xcopy.cz"/>
    <hyperlink ref="B50" r:id="rId2" display="www.livox.cz"/>
  </hyperlinks>
  <printOptions/>
  <pageMargins left="0.25" right="0.14" top="0.43" bottom="0.36" header="0.2" footer="0.2"/>
  <pageSetup fitToHeight="0" fitToWidth="1" horizontalDpi="525" verticalDpi="525" orientation="portrait" paperSize="9" scale="63" r:id="rId4"/>
  <rowBreaks count="2" manualBreakCount="2">
    <brk id="48" max="14" man="1"/>
    <brk id="122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3:G55"/>
  <sheetViews>
    <sheetView workbookViewId="0" topLeftCell="A1">
      <selection activeCell="D69" sqref="D69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0.75390625" style="0" bestFit="1" customWidth="1"/>
  </cols>
  <sheetData>
    <row r="3" ht="12.75">
      <c r="C3" s="28" t="s">
        <v>241</v>
      </c>
    </row>
    <row r="7" spans="1:7" ht="12.75">
      <c r="A7" s="33"/>
      <c r="B7" s="4" t="s">
        <v>281</v>
      </c>
      <c r="C7" s="34"/>
      <c r="D7" s="60" t="s">
        <v>221</v>
      </c>
      <c r="E7" s="34"/>
      <c r="F7" s="34"/>
      <c r="G7" s="33"/>
    </row>
    <row r="8" spans="1:7" ht="12.75">
      <c r="A8" s="33"/>
      <c r="B8" s="33"/>
      <c r="C8" s="34"/>
      <c r="D8" s="34"/>
      <c r="E8" s="34"/>
      <c r="F8" s="34"/>
      <c r="G8" s="33"/>
    </row>
    <row r="9" spans="1:7" ht="12.75">
      <c r="A9" s="33"/>
      <c r="B9" s="35" t="s">
        <v>242</v>
      </c>
      <c r="C9" s="34"/>
      <c r="D9" s="34"/>
      <c r="E9" s="62" t="s">
        <v>241</v>
      </c>
      <c r="F9" s="34"/>
      <c r="G9" s="36">
        <v>38818</v>
      </c>
    </row>
    <row r="10" spans="1:7" ht="12.75">
      <c r="A10" s="33"/>
      <c r="B10" s="33"/>
      <c r="C10" s="34"/>
      <c r="D10" s="34"/>
      <c r="E10" s="34"/>
      <c r="F10" s="34"/>
      <c r="G10" s="33"/>
    </row>
    <row r="11" spans="1:7" ht="13.5" thickBot="1">
      <c r="A11" s="33"/>
      <c r="B11" s="33"/>
      <c r="C11" s="34"/>
      <c r="D11" s="34"/>
      <c r="E11" s="34"/>
      <c r="F11" s="34"/>
      <c r="G11" s="33"/>
    </row>
    <row r="12" spans="1:7" ht="12.75">
      <c r="A12" s="33"/>
      <c r="B12" s="37" t="s">
        <v>189</v>
      </c>
      <c r="C12" s="38" t="s">
        <v>190</v>
      </c>
      <c r="D12" s="38" t="s">
        <v>191</v>
      </c>
      <c r="E12" s="38" t="s">
        <v>192</v>
      </c>
      <c r="F12" s="38" t="s">
        <v>193</v>
      </c>
      <c r="G12" s="39" t="s">
        <v>194</v>
      </c>
    </row>
    <row r="13" spans="1:7" ht="13.5" thickBot="1">
      <c r="A13" s="33"/>
      <c r="B13" s="40"/>
      <c r="C13" s="41" t="s">
        <v>195</v>
      </c>
      <c r="D13" s="42"/>
      <c r="E13" s="42" t="s">
        <v>196</v>
      </c>
      <c r="F13" s="42" t="s">
        <v>197</v>
      </c>
      <c r="G13" s="40"/>
    </row>
    <row r="14" spans="1:7" ht="12.75">
      <c r="A14" s="33"/>
      <c r="B14" s="43" t="s">
        <v>198</v>
      </c>
      <c r="C14" s="44">
        <v>215422</v>
      </c>
      <c r="D14" s="45" t="s">
        <v>199</v>
      </c>
      <c r="E14" s="46">
        <v>8</v>
      </c>
      <c r="F14" s="45">
        <f>C14/E14</f>
        <v>26927.75</v>
      </c>
      <c r="G14" s="47"/>
    </row>
    <row r="15" spans="1:7" ht="12.75">
      <c r="A15" s="33"/>
      <c r="B15" s="43" t="s">
        <v>200</v>
      </c>
      <c r="C15" s="46">
        <f>C14*G15</f>
        <v>32313.3</v>
      </c>
      <c r="D15" s="45" t="s">
        <v>199</v>
      </c>
      <c r="E15" s="46">
        <v>1</v>
      </c>
      <c r="F15" s="45">
        <f>C15/E15</f>
        <v>32313.3</v>
      </c>
      <c r="G15" s="64">
        <v>0.15</v>
      </c>
    </row>
    <row r="16" spans="1:7" ht="12.75">
      <c r="A16" s="33"/>
      <c r="B16" s="48" t="s">
        <v>201</v>
      </c>
      <c r="C16" s="46">
        <v>1922</v>
      </c>
      <c r="D16" s="45" t="s">
        <v>199</v>
      </c>
      <c r="E16" s="46">
        <v>1</v>
      </c>
      <c r="F16" s="45">
        <f>C16/E16*1.25</f>
        <v>2402.5</v>
      </c>
      <c r="G16" s="47"/>
    </row>
    <row r="17" spans="1:7" ht="12.75">
      <c r="A17" s="33"/>
      <c r="B17" s="48" t="s">
        <v>202</v>
      </c>
      <c r="C17" s="46">
        <v>0.21</v>
      </c>
      <c r="D17" s="45" t="s">
        <v>203</v>
      </c>
      <c r="E17" s="46">
        <v>92000</v>
      </c>
      <c r="F17" s="46">
        <f>C17*E17</f>
        <v>19320</v>
      </c>
      <c r="G17" s="47"/>
    </row>
    <row r="18" spans="1:7" ht="12.75">
      <c r="A18" s="33"/>
      <c r="B18" s="48" t="s">
        <v>9</v>
      </c>
      <c r="C18" s="46">
        <v>6425</v>
      </c>
      <c r="D18" s="45" t="s">
        <v>203</v>
      </c>
      <c r="E18" s="46">
        <v>4</v>
      </c>
      <c r="F18" s="46">
        <f>C18*E18</f>
        <v>25700</v>
      </c>
      <c r="G18" s="47"/>
    </row>
    <row r="19" spans="1:7" ht="12.75">
      <c r="A19" s="33"/>
      <c r="B19" s="43"/>
      <c r="C19" s="46"/>
      <c r="D19" s="46"/>
      <c r="E19" s="46"/>
      <c r="F19" s="46"/>
      <c r="G19" s="47"/>
    </row>
    <row r="20" spans="1:7" ht="12.75">
      <c r="A20" s="33"/>
      <c r="B20" s="43"/>
      <c r="C20" s="46"/>
      <c r="D20" s="46"/>
      <c r="E20" s="46"/>
      <c r="F20" s="46"/>
      <c r="G20" s="47"/>
    </row>
    <row r="21" spans="1:7" ht="12.75">
      <c r="A21" s="33"/>
      <c r="B21" s="43"/>
      <c r="C21" s="46"/>
      <c r="D21" s="46"/>
      <c r="E21" s="46"/>
      <c r="F21" s="46"/>
      <c r="G21" s="47"/>
    </row>
    <row r="22" spans="1:7" ht="12.75">
      <c r="A22" s="33"/>
      <c r="B22" s="43" t="s">
        <v>205</v>
      </c>
      <c r="C22" s="46"/>
      <c r="D22" s="46"/>
      <c r="E22" s="46"/>
      <c r="F22" s="46">
        <f>SUM(F14:F21)</f>
        <v>106663.55</v>
      </c>
      <c r="G22" s="47"/>
    </row>
    <row r="23" spans="1:7" ht="12.75">
      <c r="A23" s="33"/>
      <c r="B23" s="43"/>
      <c r="C23" s="46"/>
      <c r="D23" s="46"/>
      <c r="E23" s="46"/>
      <c r="F23" s="46"/>
      <c r="G23" s="47"/>
    </row>
    <row r="24" spans="1:7" ht="12.75">
      <c r="A24" s="33"/>
      <c r="B24" s="43"/>
      <c r="C24" s="46"/>
      <c r="D24" s="46"/>
      <c r="E24" s="46"/>
      <c r="F24" s="46"/>
      <c r="G24" s="47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/>
      <c r="C27" s="46"/>
      <c r="D27" s="46"/>
      <c r="E27" s="46"/>
      <c r="F27" s="46"/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3"/>
      <c r="C29" s="46"/>
      <c r="D29" s="46"/>
      <c r="E29" s="46"/>
      <c r="F29" s="46"/>
      <c r="G29" s="49"/>
    </row>
    <row r="30" spans="1:7" ht="12.75">
      <c r="A30" s="33"/>
      <c r="B30" s="43"/>
      <c r="C30" s="46"/>
      <c r="D30" s="46"/>
      <c r="E30" s="46"/>
      <c r="F30" s="46"/>
      <c r="G30" s="49"/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205</v>
      </c>
      <c r="C32" s="46"/>
      <c r="D32" s="46"/>
      <c r="E32" s="46"/>
      <c r="F32" s="46">
        <f>SUM(F22:F31)</f>
        <v>106663.55</v>
      </c>
      <c r="G32" s="49"/>
    </row>
    <row r="33" spans="1:7" ht="12.75">
      <c r="A33" s="33"/>
      <c r="B33" s="43"/>
      <c r="C33" s="46"/>
      <c r="D33" s="46"/>
      <c r="E33" s="46"/>
      <c r="F33" s="46"/>
      <c r="G33" s="49"/>
    </row>
    <row r="34" spans="1:7" ht="12.75">
      <c r="A34" s="33"/>
      <c r="B34" s="48" t="s">
        <v>213</v>
      </c>
      <c r="C34" s="46"/>
      <c r="D34" s="46"/>
      <c r="E34" s="46"/>
      <c r="F34" s="46">
        <f>F22*G34</f>
        <v>21332.710000000003</v>
      </c>
      <c r="G34" s="49">
        <v>0.2</v>
      </c>
    </row>
    <row r="35" spans="1:7" ht="12.75">
      <c r="A35" s="33"/>
      <c r="B35" s="43" t="s">
        <v>214</v>
      </c>
      <c r="C35" s="46"/>
      <c r="D35" s="46"/>
      <c r="E35" s="46"/>
      <c r="F35" s="46">
        <f>F32*G35</f>
        <v>31999.065</v>
      </c>
      <c r="G35" s="49">
        <v>0.3</v>
      </c>
    </row>
    <row r="36" spans="1:7" ht="12.75">
      <c r="A36" s="33"/>
      <c r="B36" s="43"/>
      <c r="C36" s="46"/>
      <c r="D36" s="46"/>
      <c r="E36" s="46"/>
      <c r="F36" s="46"/>
      <c r="G36" s="49"/>
    </row>
    <row r="37" spans="1:7" ht="12.75">
      <c r="A37" s="33"/>
      <c r="B37" s="43" t="s">
        <v>215</v>
      </c>
      <c r="C37" s="46"/>
      <c r="D37" s="46"/>
      <c r="E37" s="46"/>
      <c r="F37" s="46">
        <f>SUM(F32,F34:F35)</f>
        <v>159995.325</v>
      </c>
      <c r="G37" s="49"/>
    </row>
    <row r="38" spans="1:7" ht="13.5" thickBot="1">
      <c r="A38" s="33"/>
      <c r="B38" s="40"/>
      <c r="C38" s="50"/>
      <c r="D38" s="50"/>
      <c r="E38" s="50"/>
      <c r="F38" s="50"/>
      <c r="G38" s="40"/>
    </row>
    <row r="39" spans="1:7" ht="12.75">
      <c r="A39" s="33"/>
      <c r="B39" s="33"/>
      <c r="C39" s="34"/>
      <c r="D39" s="34"/>
      <c r="E39" s="34"/>
      <c r="F39" s="34"/>
      <c r="G39" s="51"/>
    </row>
    <row r="40" spans="1:7" ht="15.75">
      <c r="A40" s="33"/>
      <c r="B40" s="52" t="s">
        <v>216</v>
      </c>
      <c r="C40" s="34"/>
      <c r="D40" s="34"/>
      <c r="E40" s="34"/>
      <c r="F40" s="34"/>
      <c r="G40" s="51"/>
    </row>
    <row r="41" spans="1:7" ht="15.75">
      <c r="A41" s="33"/>
      <c r="B41" s="52" t="s">
        <v>217</v>
      </c>
      <c r="C41" s="34"/>
      <c r="D41" s="34"/>
      <c r="E41" s="34"/>
      <c r="F41" s="34"/>
      <c r="G41" s="51"/>
    </row>
    <row r="42" spans="1:7" ht="15.75">
      <c r="A42" s="33"/>
      <c r="B42" s="52"/>
      <c r="C42" s="34"/>
      <c r="D42" s="34"/>
      <c r="E42" s="34"/>
      <c r="F42" s="34"/>
      <c r="G42" s="51"/>
    </row>
    <row r="43" spans="1:7" ht="12.75">
      <c r="A43" s="33"/>
      <c r="B43" s="53" t="s">
        <v>248</v>
      </c>
      <c r="C43" s="34"/>
      <c r="D43" s="33"/>
      <c r="E43" s="33"/>
      <c r="F43" s="34"/>
      <c r="G43" s="61">
        <f>F37/E17</f>
        <v>1.7390796195652176</v>
      </c>
    </row>
    <row r="44" spans="1:7" ht="15.75">
      <c r="A44" s="33"/>
      <c r="B44" s="53"/>
      <c r="C44" s="34"/>
      <c r="D44" s="33"/>
      <c r="E44" s="33"/>
      <c r="F44" s="34"/>
      <c r="G44" s="57"/>
    </row>
    <row r="45" spans="1:7" ht="15.75">
      <c r="A45" s="33"/>
      <c r="B45" s="55" t="s">
        <v>298</v>
      </c>
      <c r="C45" s="56"/>
      <c r="D45" s="52"/>
      <c r="E45" s="52" t="s">
        <v>231</v>
      </c>
      <c r="F45" s="56"/>
      <c r="G45" s="57">
        <f>ROUND(F37/E17,1)</f>
        <v>1.7</v>
      </c>
    </row>
    <row r="46" spans="1:7" ht="12.75">
      <c r="A46" s="33"/>
      <c r="B46" s="51"/>
      <c r="C46" s="34"/>
      <c r="D46" s="34"/>
      <c r="E46" s="34"/>
      <c r="F46" s="34"/>
      <c r="G46" s="51"/>
    </row>
    <row r="47" spans="1:7" ht="12.75">
      <c r="A47" s="33"/>
      <c r="B47" s="33"/>
      <c r="C47" s="34"/>
      <c r="D47" s="34"/>
      <c r="E47" s="34"/>
      <c r="F47" s="34"/>
      <c r="G47" s="51"/>
    </row>
    <row r="48" spans="1:7" ht="12.75">
      <c r="A48" s="33"/>
      <c r="B48" s="58"/>
      <c r="C48" s="34"/>
      <c r="D48" s="34"/>
      <c r="E48" s="34"/>
      <c r="F48" s="34"/>
      <c r="G48" s="33"/>
    </row>
    <row r="49" spans="1:7" ht="12.75">
      <c r="A49" s="33"/>
      <c r="B49" s="33"/>
      <c r="C49" s="34"/>
      <c r="D49" s="34"/>
      <c r="E49" s="34"/>
      <c r="F49" s="34"/>
      <c r="G49" s="33"/>
    </row>
    <row r="50" spans="1:7" ht="12.75">
      <c r="A50" s="33"/>
      <c r="B50" s="33"/>
      <c r="C50" s="34"/>
      <c r="D50" s="33"/>
      <c r="E50" s="33"/>
      <c r="F50" s="34"/>
      <c r="G50" s="54"/>
    </row>
    <row r="51" spans="1:7" ht="12.75">
      <c r="A51" s="33"/>
      <c r="B51" s="33"/>
      <c r="C51" s="34"/>
      <c r="D51" s="33"/>
      <c r="E51" s="33"/>
      <c r="F51" s="34"/>
      <c r="G51" s="54"/>
    </row>
    <row r="52" spans="1:7" ht="12.75">
      <c r="A52" s="33"/>
      <c r="B52" s="58"/>
      <c r="C52" s="34"/>
      <c r="D52" s="33"/>
      <c r="E52" s="33"/>
      <c r="F52" s="34"/>
      <c r="G52" s="59"/>
    </row>
    <row r="53" spans="1:7" ht="12.75">
      <c r="A53" s="33"/>
      <c r="B53" s="33"/>
      <c r="C53" s="34"/>
      <c r="D53" s="34"/>
      <c r="E53" s="34"/>
      <c r="F53" s="34"/>
      <c r="G53" s="33"/>
    </row>
    <row r="54" spans="1:7" ht="12.75">
      <c r="A54" s="33"/>
      <c r="B54" s="33"/>
      <c r="C54" s="34"/>
      <c r="D54" s="34"/>
      <c r="E54" s="34"/>
      <c r="F54" s="34"/>
      <c r="G54" s="33"/>
    </row>
    <row r="55" spans="1:7" ht="12.75">
      <c r="A55" s="33"/>
      <c r="B55" s="33"/>
      <c r="C55" s="34"/>
      <c r="D55" s="60" t="s">
        <v>223</v>
      </c>
      <c r="E55" s="34"/>
      <c r="F55" s="34"/>
      <c r="G55" s="33"/>
    </row>
  </sheetData>
  <printOptions/>
  <pageMargins left="0.52" right="0.19" top="1" bottom="1" header="0.4921259845" footer="0.4921259845"/>
  <pageSetup fitToHeight="1" fitToWidth="1" horizontalDpi="600" verticalDpi="600" orientation="portrait" paperSize="9" r:id="rId2"/>
  <headerFooter alignWithMargins="0">
    <oddHeader>&amp;C&amp;F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3"/>
  <dimension ref="A1:J30"/>
  <sheetViews>
    <sheetView workbookViewId="0" topLeftCell="A1">
      <selection activeCell="C11" sqref="C11"/>
    </sheetView>
  </sheetViews>
  <sheetFormatPr defaultColWidth="9.00390625" defaultRowHeight="12.75"/>
  <cols>
    <col min="2" max="2" width="23.25390625" style="9" customWidth="1"/>
    <col min="3" max="3" width="35.625" style="0" bestFit="1" customWidth="1"/>
    <col min="5" max="5" width="15.25390625" style="0" bestFit="1" customWidth="1"/>
    <col min="6" max="6" width="9.125" style="9" customWidth="1"/>
    <col min="7" max="7" width="17.25390625" style="0" bestFit="1" customWidth="1"/>
    <col min="9" max="9" width="9.625" style="0" bestFit="1" customWidth="1"/>
  </cols>
  <sheetData>
    <row r="1" spans="2:7" s="1" customFormat="1" ht="12.75">
      <c r="B1" s="2"/>
      <c r="C1" s="2"/>
      <c r="D1" s="2"/>
      <c r="E1" s="2"/>
      <c r="F1" s="2"/>
      <c r="G1" s="3"/>
    </row>
    <row r="2" spans="2:7" s="1" customFormat="1" ht="12.75">
      <c r="B2" s="4" t="s">
        <v>6</v>
      </c>
      <c r="C2" s="2"/>
      <c r="D2" s="2"/>
      <c r="E2" s="5"/>
      <c r="F2" s="2"/>
      <c r="G2" s="2"/>
    </row>
    <row r="3" spans="2:5" s="1" customFormat="1" ht="12.75">
      <c r="B3" s="2"/>
      <c r="C3" s="2"/>
      <c r="D3" s="2"/>
      <c r="E3" s="2"/>
    </row>
    <row r="4" spans="2:7" s="1" customFormat="1" ht="15.75">
      <c r="B4" s="6" t="s">
        <v>7</v>
      </c>
      <c r="C4"/>
      <c r="D4" s="2"/>
      <c r="E4" s="2"/>
      <c r="F4" s="2"/>
      <c r="G4" s="2"/>
    </row>
    <row r="5" spans="2:7" s="1" customFormat="1" ht="12.75">
      <c r="B5"/>
      <c r="C5"/>
      <c r="D5" s="2"/>
      <c r="E5" s="2"/>
      <c r="F5" s="2"/>
      <c r="G5" s="2"/>
    </row>
    <row r="6" spans="2:7" s="1" customFormat="1" ht="18">
      <c r="B6" s="7"/>
      <c r="C6" s="7" t="s">
        <v>8</v>
      </c>
      <c r="D6" s="2"/>
      <c r="E6" s="2"/>
      <c r="F6" s="2"/>
      <c r="G6" s="2"/>
    </row>
    <row r="7" spans="2:7" s="1" customFormat="1" ht="12.75">
      <c r="B7"/>
      <c r="C7"/>
      <c r="D7" s="2"/>
      <c r="E7" s="2"/>
      <c r="F7" s="2"/>
      <c r="G7" s="2"/>
    </row>
    <row r="8" spans="1:7" s="1" customFormat="1" ht="18">
      <c r="A8" s="71" t="s">
        <v>276</v>
      </c>
      <c r="B8" s="7" t="s">
        <v>0</v>
      </c>
      <c r="C8" s="70">
        <v>5.53</v>
      </c>
      <c r="D8" s="8"/>
      <c r="E8" s="2"/>
      <c r="F8" s="2"/>
      <c r="G8" s="2"/>
    </row>
    <row r="9" spans="1:7" s="1" customFormat="1" ht="18">
      <c r="A9" s="71" t="s">
        <v>277</v>
      </c>
      <c r="B9" s="7" t="s">
        <v>1</v>
      </c>
      <c r="C9" s="70">
        <v>5.19</v>
      </c>
      <c r="D9" s="8"/>
      <c r="E9" s="2"/>
      <c r="F9" s="2"/>
      <c r="G9" s="2"/>
    </row>
    <row r="10" spans="1:8" s="1" customFormat="1" ht="18">
      <c r="A10" s="71" t="s">
        <v>278</v>
      </c>
      <c r="B10" s="7" t="s">
        <v>2</v>
      </c>
      <c r="C10" s="70">
        <v>7.85</v>
      </c>
      <c r="H10"/>
    </row>
    <row r="11" spans="1:3" ht="18">
      <c r="A11" s="71" t="s">
        <v>279</v>
      </c>
      <c r="B11" s="7" t="s">
        <v>3</v>
      </c>
      <c r="C11" s="70">
        <v>9.08</v>
      </c>
    </row>
    <row r="12" spans="2:7" ht="12.75">
      <c r="B12"/>
      <c r="D12" s="10"/>
      <c r="E12" s="10"/>
      <c r="F12" s="10"/>
      <c r="G12" s="10"/>
    </row>
    <row r="13" ht="12.75">
      <c r="B13"/>
    </row>
    <row r="14" spans="2:5" ht="18.75">
      <c r="B14" s="11" t="s">
        <v>4</v>
      </c>
      <c r="D14" s="12"/>
      <c r="E14" s="13"/>
    </row>
    <row r="15" spans="2:5" ht="18.75">
      <c r="B15"/>
      <c r="D15" s="12"/>
      <c r="E15" s="13"/>
    </row>
    <row r="16" spans="2:5" ht="18.75">
      <c r="B16"/>
      <c r="D16" s="12"/>
      <c r="E16" s="13"/>
    </row>
    <row r="17" spans="2:5" ht="18.75">
      <c r="B17" s="11" t="s">
        <v>5</v>
      </c>
      <c r="D17" s="12"/>
      <c r="E17" s="13"/>
    </row>
    <row r="18" spans="2:10" ht="18.75">
      <c r="B18" s="14"/>
      <c r="C18" s="15"/>
      <c r="D18" s="16"/>
      <c r="E18" s="13"/>
      <c r="J18" s="17"/>
    </row>
    <row r="19" spans="2:9" ht="18.75">
      <c r="B19" s="14"/>
      <c r="C19" s="15"/>
      <c r="D19" s="16"/>
      <c r="E19" s="13"/>
      <c r="I19" s="17"/>
    </row>
    <row r="20" spans="2:9" s="18" customFormat="1" ht="18.75">
      <c r="B20" s="19"/>
      <c r="C20" s="20"/>
      <c r="E20" s="21"/>
      <c r="F20" s="9"/>
      <c r="I20" s="22"/>
    </row>
    <row r="21" spans="2:9" s="18" customFormat="1" ht="18.75">
      <c r="B21" s="23"/>
      <c r="C21" s="20"/>
      <c r="E21" s="21"/>
      <c r="F21" s="9"/>
      <c r="I21" s="22"/>
    </row>
    <row r="22" spans="2:9" s="18" customFormat="1" ht="18.75">
      <c r="B22" s="19"/>
      <c r="C22" s="20"/>
      <c r="E22" s="21"/>
      <c r="F22" s="9"/>
      <c r="I22" s="22"/>
    </row>
    <row r="24" ht="12.75">
      <c r="E24" s="24"/>
    </row>
    <row r="25" ht="12.75">
      <c r="E25" s="24"/>
    </row>
    <row r="26" ht="12.75">
      <c r="E26" s="24"/>
    </row>
    <row r="27" ht="12.75">
      <c r="E27" s="24"/>
    </row>
    <row r="28" ht="12.75">
      <c r="E28" s="24"/>
    </row>
    <row r="29" ht="12.75">
      <c r="E29" s="24"/>
    </row>
    <row r="30" ht="12.75">
      <c r="E30" s="2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3:G55"/>
  <sheetViews>
    <sheetView workbookViewId="0" topLeftCell="A1">
      <selection activeCell="D69" sqref="D69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0.75390625" style="0" bestFit="1" customWidth="1"/>
  </cols>
  <sheetData>
    <row r="3" ht="12.75">
      <c r="C3" s="28" t="s">
        <v>241</v>
      </c>
    </row>
    <row r="7" spans="1:7" ht="12.75">
      <c r="A7" s="33"/>
      <c r="B7" s="4" t="s">
        <v>281</v>
      </c>
      <c r="C7" s="34"/>
      <c r="D7" s="60" t="s">
        <v>221</v>
      </c>
      <c r="E7" s="34"/>
      <c r="F7" s="34"/>
      <c r="G7" s="33"/>
    </row>
    <row r="8" spans="1:7" ht="12.75">
      <c r="A8" s="33"/>
      <c r="B8" s="33"/>
      <c r="C8" s="34"/>
      <c r="D8" s="34"/>
      <c r="E8" s="34"/>
      <c r="F8" s="34"/>
      <c r="G8" s="33"/>
    </row>
    <row r="9" spans="1:7" ht="12.75">
      <c r="A9" s="33"/>
      <c r="B9" s="35" t="s">
        <v>243</v>
      </c>
      <c r="C9" s="34"/>
      <c r="D9" s="34"/>
      <c r="E9" s="62" t="s">
        <v>241</v>
      </c>
      <c r="F9" s="34"/>
      <c r="G9" s="36">
        <v>38818</v>
      </c>
    </row>
    <row r="10" spans="1:7" ht="12.75">
      <c r="A10" s="33"/>
      <c r="B10" s="33"/>
      <c r="C10" s="34"/>
      <c r="D10" s="34"/>
      <c r="E10" s="34"/>
      <c r="F10" s="34"/>
      <c r="G10" s="33"/>
    </row>
    <row r="11" spans="1:7" ht="13.5" thickBot="1">
      <c r="A11" s="33"/>
      <c r="B11" s="33"/>
      <c r="C11" s="34"/>
      <c r="D11" s="34"/>
      <c r="E11" s="34"/>
      <c r="F11" s="34"/>
      <c r="G11" s="33"/>
    </row>
    <row r="12" spans="1:7" ht="12.75">
      <c r="A12" s="33"/>
      <c r="B12" s="37" t="s">
        <v>189</v>
      </c>
      <c r="C12" s="38" t="s">
        <v>190</v>
      </c>
      <c r="D12" s="38" t="s">
        <v>191</v>
      </c>
      <c r="E12" s="38" t="s">
        <v>192</v>
      </c>
      <c r="F12" s="38" t="s">
        <v>193</v>
      </c>
      <c r="G12" s="39" t="s">
        <v>194</v>
      </c>
    </row>
    <row r="13" spans="1:7" ht="13.5" thickBot="1">
      <c r="A13" s="33"/>
      <c r="B13" s="40"/>
      <c r="C13" s="41" t="s">
        <v>195</v>
      </c>
      <c r="D13" s="42"/>
      <c r="E13" s="42" t="s">
        <v>196</v>
      </c>
      <c r="F13" s="42" t="s">
        <v>197</v>
      </c>
      <c r="G13" s="40"/>
    </row>
    <row r="14" spans="1:7" ht="12.75">
      <c r="A14" s="33"/>
      <c r="B14" s="43" t="s">
        <v>198</v>
      </c>
      <c r="C14" s="44">
        <v>215422</v>
      </c>
      <c r="D14" s="45" t="s">
        <v>199</v>
      </c>
      <c r="E14" s="46">
        <v>8</v>
      </c>
      <c r="F14" s="45">
        <f>C14/E14</f>
        <v>26927.75</v>
      </c>
      <c r="G14" s="47"/>
    </row>
    <row r="15" spans="1:7" ht="12.75">
      <c r="A15" s="33"/>
      <c r="B15" s="43" t="s">
        <v>200</v>
      </c>
      <c r="C15" s="46">
        <f>C14*G15</f>
        <v>32313.3</v>
      </c>
      <c r="D15" s="45" t="s">
        <v>199</v>
      </c>
      <c r="E15" s="46">
        <v>1</v>
      </c>
      <c r="F15" s="45">
        <f>C15/E15</f>
        <v>32313.3</v>
      </c>
      <c r="G15" s="64">
        <v>0.15</v>
      </c>
    </row>
    <row r="16" spans="1:7" ht="12.75">
      <c r="A16" s="33"/>
      <c r="B16" s="48" t="s">
        <v>201</v>
      </c>
      <c r="C16" s="46">
        <v>1922</v>
      </c>
      <c r="D16" s="45" t="s">
        <v>199</v>
      </c>
      <c r="E16" s="46">
        <v>1</v>
      </c>
      <c r="F16" s="45">
        <f>C16/E16*1.25</f>
        <v>2402.5</v>
      </c>
      <c r="G16" s="47"/>
    </row>
    <row r="17" spans="1:7" ht="12.75">
      <c r="A17" s="33"/>
      <c r="B17" s="48" t="s">
        <v>202</v>
      </c>
      <c r="C17" s="46">
        <v>0.21</v>
      </c>
      <c r="D17" s="45" t="s">
        <v>203</v>
      </c>
      <c r="E17" s="46">
        <v>46000</v>
      </c>
      <c r="F17" s="46">
        <f>C17*E17</f>
        <v>9660</v>
      </c>
      <c r="G17" s="47"/>
    </row>
    <row r="18" spans="1:7" ht="12.75">
      <c r="A18" s="33"/>
      <c r="B18" s="48" t="s">
        <v>9</v>
      </c>
      <c r="C18" s="46">
        <v>6425</v>
      </c>
      <c r="D18" s="45" t="s">
        <v>203</v>
      </c>
      <c r="E18" s="46">
        <v>4</v>
      </c>
      <c r="F18" s="46">
        <f>C18*E18</f>
        <v>25700</v>
      </c>
      <c r="G18" s="47"/>
    </row>
    <row r="19" spans="1:7" ht="12.75">
      <c r="A19" s="33"/>
      <c r="B19" s="43"/>
      <c r="C19" s="46"/>
      <c r="D19" s="46"/>
      <c r="E19" s="46"/>
      <c r="F19" s="46"/>
      <c r="G19" s="47"/>
    </row>
    <row r="20" spans="1:7" ht="12.75">
      <c r="A20" s="33"/>
      <c r="B20" s="43"/>
      <c r="C20" s="46"/>
      <c r="D20" s="46"/>
      <c r="E20" s="46"/>
      <c r="F20" s="46"/>
      <c r="G20" s="47"/>
    </row>
    <row r="21" spans="1:7" ht="12.75">
      <c r="A21" s="33"/>
      <c r="B21" s="43"/>
      <c r="C21" s="46"/>
      <c r="D21" s="46"/>
      <c r="E21" s="46"/>
      <c r="F21" s="46"/>
      <c r="G21" s="47"/>
    </row>
    <row r="22" spans="1:7" ht="12.75">
      <c r="A22" s="33"/>
      <c r="B22" s="43" t="s">
        <v>205</v>
      </c>
      <c r="C22" s="46"/>
      <c r="D22" s="46"/>
      <c r="E22" s="46"/>
      <c r="F22" s="46">
        <f>SUM(F14:F21)</f>
        <v>97003.55</v>
      </c>
      <c r="G22" s="47"/>
    </row>
    <row r="23" spans="1:7" ht="12.75">
      <c r="A23" s="33"/>
      <c r="B23" s="43"/>
      <c r="C23" s="46"/>
      <c r="D23" s="46"/>
      <c r="E23" s="46"/>
      <c r="F23" s="46"/>
      <c r="G23" s="47"/>
    </row>
    <row r="24" spans="1:7" ht="12.75">
      <c r="A24" s="33"/>
      <c r="B24" s="43"/>
      <c r="C24" s="46"/>
      <c r="D24" s="46"/>
      <c r="E24" s="46"/>
      <c r="F24" s="46"/>
      <c r="G24" s="47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/>
      <c r="C27" s="46"/>
      <c r="D27" s="46"/>
      <c r="E27" s="46"/>
      <c r="F27" s="46"/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3"/>
      <c r="C29" s="46"/>
      <c r="D29" s="46"/>
      <c r="E29" s="46"/>
      <c r="F29" s="46"/>
      <c r="G29" s="49"/>
    </row>
    <row r="30" spans="1:7" ht="12.75">
      <c r="A30" s="33"/>
      <c r="B30" s="43"/>
      <c r="C30" s="46"/>
      <c r="D30" s="46"/>
      <c r="E30" s="46"/>
      <c r="F30" s="46"/>
      <c r="G30" s="49"/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205</v>
      </c>
      <c r="C32" s="46"/>
      <c r="D32" s="46"/>
      <c r="E32" s="46"/>
      <c r="F32" s="46">
        <f>SUM(F22:F31)</f>
        <v>97003.55</v>
      </c>
      <c r="G32" s="49"/>
    </row>
    <row r="33" spans="1:7" ht="12.75">
      <c r="A33" s="33"/>
      <c r="B33" s="43"/>
      <c r="C33" s="46"/>
      <c r="D33" s="46"/>
      <c r="E33" s="46"/>
      <c r="F33" s="46"/>
      <c r="G33" s="49"/>
    </row>
    <row r="34" spans="1:7" ht="12.75">
      <c r="A34" s="33"/>
      <c r="B34" s="48" t="s">
        <v>213</v>
      </c>
      <c r="C34" s="46"/>
      <c r="D34" s="46"/>
      <c r="E34" s="46"/>
      <c r="F34" s="46">
        <f>F22*G34</f>
        <v>19400.710000000003</v>
      </c>
      <c r="G34" s="49">
        <v>0.2</v>
      </c>
    </row>
    <row r="35" spans="1:7" ht="12.75">
      <c r="A35" s="33"/>
      <c r="B35" s="43" t="s">
        <v>214</v>
      </c>
      <c r="C35" s="46"/>
      <c r="D35" s="46"/>
      <c r="E35" s="46"/>
      <c r="F35" s="46">
        <f>F32*G35</f>
        <v>29101.065</v>
      </c>
      <c r="G35" s="49">
        <v>0.3</v>
      </c>
    </row>
    <row r="36" spans="1:7" ht="12.75">
      <c r="A36" s="33"/>
      <c r="B36" s="43"/>
      <c r="C36" s="46"/>
      <c r="D36" s="46"/>
      <c r="E36" s="46"/>
      <c r="F36" s="46"/>
      <c r="G36" s="49"/>
    </row>
    <row r="37" spans="1:7" ht="12.75">
      <c r="A37" s="33"/>
      <c r="B37" s="43" t="s">
        <v>215</v>
      </c>
      <c r="C37" s="46"/>
      <c r="D37" s="46"/>
      <c r="E37" s="46"/>
      <c r="F37" s="46">
        <f>SUM(F32,F34:F35)</f>
        <v>145505.325</v>
      </c>
      <c r="G37" s="49"/>
    </row>
    <row r="38" spans="1:7" ht="13.5" thickBot="1">
      <c r="A38" s="33"/>
      <c r="B38" s="40"/>
      <c r="C38" s="50"/>
      <c r="D38" s="50"/>
      <c r="E38" s="50"/>
      <c r="F38" s="50"/>
      <c r="G38" s="40"/>
    </row>
    <row r="39" spans="1:7" ht="12.75">
      <c r="A39" s="33"/>
      <c r="B39" s="33"/>
      <c r="C39" s="34"/>
      <c r="D39" s="34"/>
      <c r="E39" s="34"/>
      <c r="F39" s="34"/>
      <c r="G39" s="51"/>
    </row>
    <row r="40" spans="1:7" ht="15.75">
      <c r="A40" s="33"/>
      <c r="B40" s="52" t="s">
        <v>216</v>
      </c>
      <c r="C40" s="34"/>
      <c r="D40" s="34"/>
      <c r="E40" s="34"/>
      <c r="F40" s="34"/>
      <c r="G40" s="51"/>
    </row>
    <row r="41" spans="1:7" ht="15.75">
      <c r="A41" s="33"/>
      <c r="B41" s="52" t="s">
        <v>217</v>
      </c>
      <c r="C41" s="34"/>
      <c r="D41" s="34"/>
      <c r="E41" s="34"/>
      <c r="F41" s="34"/>
      <c r="G41" s="51"/>
    </row>
    <row r="42" spans="1:7" ht="15.75">
      <c r="A42" s="33"/>
      <c r="B42" s="52"/>
      <c r="C42" s="34"/>
      <c r="D42" s="34"/>
      <c r="E42" s="34"/>
      <c r="F42" s="34"/>
      <c r="G42" s="51"/>
    </row>
    <row r="43" spans="1:7" ht="12.75">
      <c r="A43" s="33"/>
      <c r="B43" s="53" t="s">
        <v>249</v>
      </c>
      <c r="C43" s="34"/>
      <c r="D43" s="33"/>
      <c r="E43" s="33"/>
      <c r="F43" s="34"/>
      <c r="G43" s="61">
        <f>F37/E17</f>
        <v>3.163159239130435</v>
      </c>
    </row>
    <row r="44" spans="1:7" ht="15.75">
      <c r="A44" s="33"/>
      <c r="B44" s="53"/>
      <c r="C44" s="34"/>
      <c r="D44" s="33"/>
      <c r="E44" s="33"/>
      <c r="F44" s="34"/>
      <c r="G44" s="57"/>
    </row>
    <row r="45" spans="1:7" ht="15.75">
      <c r="A45" s="33"/>
      <c r="B45" s="55" t="s">
        <v>299</v>
      </c>
      <c r="C45" s="56"/>
      <c r="D45" s="52"/>
      <c r="E45" s="52" t="s">
        <v>231</v>
      </c>
      <c r="F45" s="56"/>
      <c r="G45" s="57">
        <f>ROUND(F37/E17,1)</f>
        <v>3.2</v>
      </c>
    </row>
    <row r="46" spans="1:7" ht="12.75">
      <c r="A46" s="33"/>
      <c r="B46" s="51"/>
      <c r="C46" s="34"/>
      <c r="D46" s="34"/>
      <c r="E46" s="34"/>
      <c r="F46" s="34"/>
      <c r="G46" s="51"/>
    </row>
    <row r="47" spans="1:7" ht="12.75">
      <c r="A47" s="33"/>
      <c r="B47" s="33"/>
      <c r="C47" s="34"/>
      <c r="D47" s="34"/>
      <c r="E47" s="34"/>
      <c r="F47" s="34"/>
      <c r="G47" s="51"/>
    </row>
    <row r="48" spans="1:7" ht="12.75">
      <c r="A48" s="33"/>
      <c r="B48" s="58"/>
      <c r="C48" s="34"/>
      <c r="D48" s="34"/>
      <c r="E48" s="34"/>
      <c r="F48" s="34"/>
      <c r="G48" s="33"/>
    </row>
    <row r="49" spans="1:7" ht="12.75">
      <c r="A49" s="33"/>
      <c r="B49" s="33"/>
      <c r="C49" s="34"/>
      <c r="D49" s="34"/>
      <c r="E49" s="34"/>
      <c r="F49" s="34"/>
      <c r="G49" s="33"/>
    </row>
    <row r="50" spans="1:7" ht="12.75">
      <c r="A50" s="33"/>
      <c r="B50" s="33"/>
      <c r="C50" s="34"/>
      <c r="D50" s="33"/>
      <c r="E50" s="33"/>
      <c r="F50" s="34"/>
      <c r="G50" s="54"/>
    </row>
    <row r="51" spans="1:7" ht="12.75">
      <c r="A51" s="33"/>
      <c r="B51" s="33"/>
      <c r="C51" s="34"/>
      <c r="D51" s="33"/>
      <c r="E51" s="33"/>
      <c r="F51" s="34"/>
      <c r="G51" s="54"/>
    </row>
    <row r="52" spans="1:7" ht="12.75">
      <c r="A52" s="33"/>
      <c r="B52" s="58"/>
      <c r="C52" s="34"/>
      <c r="D52" s="33"/>
      <c r="E52" s="33"/>
      <c r="F52" s="34"/>
      <c r="G52" s="59"/>
    </row>
    <row r="53" spans="1:7" ht="12.75">
      <c r="A53" s="33"/>
      <c r="B53" s="33"/>
      <c r="C53" s="34"/>
      <c r="D53" s="34"/>
      <c r="E53" s="34"/>
      <c r="F53" s="34"/>
      <c r="G53" s="33"/>
    </row>
    <row r="54" spans="1:7" ht="12.75">
      <c r="A54" s="33"/>
      <c r="B54" s="33"/>
      <c r="C54" s="34"/>
      <c r="D54" s="34"/>
      <c r="E54" s="34"/>
      <c r="F54" s="34"/>
      <c r="G54" s="33"/>
    </row>
    <row r="55" spans="1:7" ht="12.75">
      <c r="A55" s="33"/>
      <c r="B55" s="33"/>
      <c r="C55" s="34"/>
      <c r="D55" s="60" t="s">
        <v>223</v>
      </c>
      <c r="E55" s="34"/>
      <c r="F55" s="34"/>
      <c r="G55" s="33"/>
    </row>
  </sheetData>
  <printOptions/>
  <pageMargins left="0.57" right="0.19" top="1" bottom="1" header="0.4921259845" footer="0.4921259845"/>
  <pageSetup fitToHeight="1" fitToWidth="1" horizontalDpi="600" verticalDpi="600" orientation="portrait" paperSize="9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3:G55"/>
  <sheetViews>
    <sheetView workbookViewId="0" topLeftCell="A1">
      <selection activeCell="D69" sqref="D69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0.75390625" style="0" bestFit="1" customWidth="1"/>
  </cols>
  <sheetData>
    <row r="3" ht="12.75">
      <c r="C3" s="28" t="s">
        <v>241</v>
      </c>
    </row>
    <row r="7" spans="1:7" ht="12.75">
      <c r="A7" s="33"/>
      <c r="B7" s="4" t="s">
        <v>280</v>
      </c>
      <c r="C7" s="34"/>
      <c r="D7" s="60" t="s">
        <v>221</v>
      </c>
      <c r="E7" s="34"/>
      <c r="F7" s="34"/>
      <c r="G7" s="33"/>
    </row>
    <row r="8" spans="1:7" ht="12.75">
      <c r="A8" s="33"/>
      <c r="B8" s="33"/>
      <c r="C8" s="34"/>
      <c r="D8" s="34"/>
      <c r="E8" s="34"/>
      <c r="F8" s="34"/>
      <c r="G8" s="33"/>
    </row>
    <row r="9" spans="1:7" ht="12.75">
      <c r="A9" s="33"/>
      <c r="B9" s="35" t="s">
        <v>245</v>
      </c>
      <c r="C9" s="34"/>
      <c r="D9" s="34"/>
      <c r="E9" s="62" t="s">
        <v>241</v>
      </c>
      <c r="F9" s="34"/>
      <c r="G9" s="36">
        <v>38757</v>
      </c>
    </row>
    <row r="10" spans="1:7" ht="12.75">
      <c r="A10" s="33"/>
      <c r="B10" s="33"/>
      <c r="C10" s="34"/>
      <c r="D10" s="34"/>
      <c r="E10" s="34"/>
      <c r="F10" s="34"/>
      <c r="G10" s="33"/>
    </row>
    <row r="11" spans="1:7" ht="13.5" thickBot="1">
      <c r="A11" s="33"/>
      <c r="B11" s="33"/>
      <c r="C11" s="34"/>
      <c r="D11" s="34"/>
      <c r="E11" s="34"/>
      <c r="F11" s="34"/>
      <c r="G11" s="33"/>
    </row>
    <row r="12" spans="1:7" ht="12.75">
      <c r="A12" s="33"/>
      <c r="B12" s="37" t="s">
        <v>189</v>
      </c>
      <c r="C12" s="38" t="s">
        <v>190</v>
      </c>
      <c r="D12" s="38" t="s">
        <v>191</v>
      </c>
      <c r="E12" s="38" t="s">
        <v>192</v>
      </c>
      <c r="F12" s="38" t="s">
        <v>193</v>
      </c>
      <c r="G12" s="39" t="s">
        <v>194</v>
      </c>
    </row>
    <row r="13" spans="1:7" ht="13.5" thickBot="1">
      <c r="A13" s="33"/>
      <c r="B13" s="40"/>
      <c r="C13" s="41" t="s">
        <v>195</v>
      </c>
      <c r="D13" s="42"/>
      <c r="E13" s="42" t="s">
        <v>196</v>
      </c>
      <c r="F13" s="42" t="s">
        <v>197</v>
      </c>
      <c r="G13" s="40"/>
    </row>
    <row r="14" spans="1:7" ht="12.75">
      <c r="A14" s="33"/>
      <c r="B14" s="43" t="s">
        <v>198</v>
      </c>
      <c r="C14" s="44">
        <v>215422</v>
      </c>
      <c r="D14" s="45" t="s">
        <v>199</v>
      </c>
      <c r="E14" s="46">
        <v>8</v>
      </c>
      <c r="F14" s="45">
        <f>C14/E14</f>
        <v>26927.75</v>
      </c>
      <c r="G14" s="47"/>
    </row>
    <row r="15" spans="1:7" ht="12.75">
      <c r="A15" s="33"/>
      <c r="B15" s="43" t="s">
        <v>200</v>
      </c>
      <c r="C15" s="46">
        <f>C14*G15</f>
        <v>32313.3</v>
      </c>
      <c r="D15" s="45" t="s">
        <v>199</v>
      </c>
      <c r="E15" s="46">
        <v>1</v>
      </c>
      <c r="F15" s="45">
        <f>C15/E15</f>
        <v>32313.3</v>
      </c>
      <c r="G15" s="64">
        <v>0.15</v>
      </c>
    </row>
    <row r="16" spans="1:7" ht="12.75">
      <c r="A16" s="33"/>
      <c r="B16" s="48" t="s">
        <v>201</v>
      </c>
      <c r="C16" s="46">
        <v>1922</v>
      </c>
      <c r="D16" s="45" t="s">
        <v>199</v>
      </c>
      <c r="E16" s="46">
        <v>1</v>
      </c>
      <c r="F16" s="45">
        <f>C16/E16*1.25</f>
        <v>2402.5</v>
      </c>
      <c r="G16" s="47"/>
    </row>
    <row r="17" spans="1:7" ht="12.75">
      <c r="A17" s="33"/>
      <c r="B17" s="48" t="s">
        <v>202</v>
      </c>
      <c r="C17" s="46">
        <v>0.39</v>
      </c>
      <c r="D17" s="45" t="s">
        <v>203</v>
      </c>
      <c r="E17" s="46">
        <v>46000</v>
      </c>
      <c r="F17" s="46">
        <f>C17*E17</f>
        <v>17940</v>
      </c>
      <c r="G17" s="47"/>
    </row>
    <row r="18" spans="1:7" ht="12.75">
      <c r="A18" s="33"/>
      <c r="B18" s="48" t="s">
        <v>9</v>
      </c>
      <c r="C18" s="46">
        <v>6425</v>
      </c>
      <c r="D18" s="45" t="s">
        <v>203</v>
      </c>
      <c r="E18" s="46">
        <v>4</v>
      </c>
      <c r="F18" s="46">
        <f>C18*E18</f>
        <v>25700</v>
      </c>
      <c r="G18" s="47"/>
    </row>
    <row r="19" spans="1:7" ht="12.75">
      <c r="A19" s="33"/>
      <c r="B19" s="43"/>
      <c r="C19" s="46"/>
      <c r="D19" s="46"/>
      <c r="E19" s="46"/>
      <c r="F19" s="46"/>
      <c r="G19" s="47"/>
    </row>
    <row r="20" spans="1:7" ht="12.75">
      <c r="A20" s="33"/>
      <c r="B20" s="43"/>
      <c r="C20" s="46"/>
      <c r="D20" s="46"/>
      <c r="E20" s="46"/>
      <c r="F20" s="46"/>
      <c r="G20" s="47"/>
    </row>
    <row r="21" spans="1:7" ht="12.75">
      <c r="A21" s="33"/>
      <c r="B21" s="43"/>
      <c r="C21" s="46"/>
      <c r="D21" s="46"/>
      <c r="E21" s="46"/>
      <c r="F21" s="46"/>
      <c r="G21" s="47"/>
    </row>
    <row r="22" spans="1:7" ht="12.75">
      <c r="A22" s="33"/>
      <c r="B22" s="43" t="s">
        <v>205</v>
      </c>
      <c r="C22" s="46"/>
      <c r="D22" s="46"/>
      <c r="E22" s="46"/>
      <c r="F22" s="46">
        <f>SUM(F14:F21)</f>
        <v>105283.55</v>
      </c>
      <c r="G22" s="47"/>
    </row>
    <row r="23" spans="1:7" ht="12.75">
      <c r="A23" s="33"/>
      <c r="B23" s="43"/>
      <c r="C23" s="46"/>
      <c r="D23" s="46"/>
      <c r="E23" s="46"/>
      <c r="F23" s="46"/>
      <c r="G23" s="47"/>
    </row>
    <row r="24" spans="1:7" ht="12.75">
      <c r="A24" s="33"/>
      <c r="B24" s="43"/>
      <c r="C24" s="46"/>
      <c r="D24" s="46"/>
      <c r="E24" s="46"/>
      <c r="F24" s="46"/>
      <c r="G24" s="47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/>
      <c r="C27" s="46"/>
      <c r="D27" s="46"/>
      <c r="E27" s="46"/>
      <c r="F27" s="46"/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3"/>
      <c r="C29" s="46"/>
      <c r="D29" s="46"/>
      <c r="E29" s="46"/>
      <c r="F29" s="46"/>
      <c r="G29" s="49"/>
    </row>
    <row r="30" spans="1:7" ht="12.75">
      <c r="A30" s="33"/>
      <c r="B30" s="43"/>
      <c r="C30" s="46"/>
      <c r="D30" s="46"/>
      <c r="E30" s="46"/>
      <c r="F30" s="46"/>
      <c r="G30" s="49"/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205</v>
      </c>
      <c r="C32" s="46"/>
      <c r="D32" s="46"/>
      <c r="E32" s="46"/>
      <c r="F32" s="46">
        <f>SUM(F22:F31)</f>
        <v>105283.55</v>
      </c>
      <c r="G32" s="49"/>
    </row>
    <row r="33" spans="1:7" ht="12.75">
      <c r="A33" s="33"/>
      <c r="B33" s="43"/>
      <c r="C33" s="46"/>
      <c r="D33" s="46"/>
      <c r="E33" s="46"/>
      <c r="F33" s="46"/>
      <c r="G33" s="49"/>
    </row>
    <row r="34" spans="1:7" ht="12.75">
      <c r="A34" s="33"/>
      <c r="B34" s="48" t="s">
        <v>213</v>
      </c>
      <c r="C34" s="46"/>
      <c r="D34" s="46"/>
      <c r="E34" s="46"/>
      <c r="F34" s="46">
        <f>F22*G34</f>
        <v>21056.710000000003</v>
      </c>
      <c r="G34" s="49">
        <v>0.2</v>
      </c>
    </row>
    <row r="35" spans="1:7" ht="12.75">
      <c r="A35" s="33"/>
      <c r="B35" s="43" t="s">
        <v>214</v>
      </c>
      <c r="C35" s="46"/>
      <c r="D35" s="46"/>
      <c r="E35" s="46"/>
      <c r="F35" s="46">
        <f>F32*G35</f>
        <v>31585.065</v>
      </c>
      <c r="G35" s="49">
        <v>0.3</v>
      </c>
    </row>
    <row r="36" spans="1:7" ht="12.75">
      <c r="A36" s="33"/>
      <c r="B36" s="43"/>
      <c r="C36" s="46"/>
      <c r="D36" s="46"/>
      <c r="E36" s="46"/>
      <c r="F36" s="46"/>
      <c r="G36" s="49"/>
    </row>
    <row r="37" spans="1:7" ht="12.75">
      <c r="A37" s="33"/>
      <c r="B37" s="43" t="s">
        <v>215</v>
      </c>
      <c r="C37" s="46"/>
      <c r="D37" s="46"/>
      <c r="E37" s="46"/>
      <c r="F37" s="46">
        <f>SUM(F32,F34:F35)</f>
        <v>157925.325</v>
      </c>
      <c r="G37" s="49"/>
    </row>
    <row r="38" spans="1:7" ht="13.5" thickBot="1">
      <c r="A38" s="33"/>
      <c r="B38" s="40"/>
      <c r="C38" s="50"/>
      <c r="D38" s="50"/>
      <c r="E38" s="50"/>
      <c r="F38" s="50"/>
      <c r="G38" s="40"/>
    </row>
    <row r="39" spans="1:7" ht="12.75">
      <c r="A39" s="33"/>
      <c r="B39" s="33"/>
      <c r="C39" s="34"/>
      <c r="D39" s="34"/>
      <c r="E39" s="34"/>
      <c r="F39" s="34"/>
      <c r="G39" s="51"/>
    </row>
    <row r="40" spans="1:7" ht="15.75">
      <c r="A40" s="33"/>
      <c r="B40" s="52" t="s">
        <v>216</v>
      </c>
      <c r="C40" s="34"/>
      <c r="D40" s="34"/>
      <c r="E40" s="34"/>
      <c r="F40" s="34"/>
      <c r="G40" s="51"/>
    </row>
    <row r="41" spans="1:7" ht="15.75">
      <c r="A41" s="33"/>
      <c r="B41" s="52" t="s">
        <v>217</v>
      </c>
      <c r="C41" s="34"/>
      <c r="D41" s="34"/>
      <c r="E41" s="34"/>
      <c r="F41" s="34"/>
      <c r="G41" s="51"/>
    </row>
    <row r="42" spans="1:7" ht="15.75">
      <c r="A42" s="33"/>
      <c r="B42" s="52"/>
      <c r="C42" s="34"/>
      <c r="D42" s="34"/>
      <c r="E42" s="34"/>
      <c r="F42" s="34"/>
      <c r="G42" s="51"/>
    </row>
    <row r="43" spans="1:7" ht="12.75">
      <c r="A43" s="33"/>
      <c r="B43" s="53" t="s">
        <v>246</v>
      </c>
      <c r="C43" s="34"/>
      <c r="D43" s="33"/>
      <c r="E43" s="33"/>
      <c r="F43" s="34"/>
      <c r="G43" s="61">
        <f>F37/E17</f>
        <v>3.433159239130435</v>
      </c>
    </row>
    <row r="44" spans="1:7" ht="15.75">
      <c r="A44" s="33"/>
      <c r="B44" s="53"/>
      <c r="C44" s="34"/>
      <c r="D44" s="33"/>
      <c r="E44" s="33"/>
      <c r="F44" s="34"/>
      <c r="G44" s="57"/>
    </row>
    <row r="45" spans="1:7" ht="15.75">
      <c r="A45" s="33"/>
      <c r="B45" s="55" t="s">
        <v>300</v>
      </c>
      <c r="C45" s="56"/>
      <c r="D45" s="52"/>
      <c r="E45" s="52" t="s">
        <v>231</v>
      </c>
      <c r="F45" s="56"/>
      <c r="G45" s="57">
        <f>ROUND(F37/E17,1)</f>
        <v>3.4</v>
      </c>
    </row>
    <row r="46" spans="1:7" ht="12.75">
      <c r="A46" s="33"/>
      <c r="B46" s="51"/>
      <c r="C46" s="34"/>
      <c r="D46" s="34"/>
      <c r="E46" s="34"/>
      <c r="F46" s="34"/>
      <c r="G46" s="51"/>
    </row>
    <row r="47" spans="1:7" ht="12.75">
      <c r="A47" s="33"/>
      <c r="B47" s="33"/>
      <c r="C47" s="34"/>
      <c r="D47" s="34"/>
      <c r="E47" s="34"/>
      <c r="F47" s="34"/>
      <c r="G47" s="51"/>
    </row>
    <row r="48" spans="1:7" ht="12.75">
      <c r="A48" s="33"/>
      <c r="B48" s="58"/>
      <c r="C48" s="34"/>
      <c r="D48" s="34"/>
      <c r="E48" s="34"/>
      <c r="F48" s="34"/>
      <c r="G48" s="33"/>
    </row>
    <row r="49" spans="1:7" ht="12.75">
      <c r="A49" s="33"/>
      <c r="B49" s="33"/>
      <c r="C49" s="34"/>
      <c r="D49" s="34"/>
      <c r="E49" s="34"/>
      <c r="F49" s="34"/>
      <c r="G49" s="33"/>
    </row>
    <row r="50" spans="1:7" ht="12.75">
      <c r="A50" s="33"/>
      <c r="B50" s="33"/>
      <c r="C50" s="34"/>
      <c r="D50" s="33"/>
      <c r="E50" s="33"/>
      <c r="F50" s="34"/>
      <c r="G50" s="54"/>
    </row>
    <row r="51" spans="1:7" ht="12.75">
      <c r="A51" s="33"/>
      <c r="B51" s="33"/>
      <c r="C51" s="34"/>
      <c r="D51" s="33"/>
      <c r="E51" s="33"/>
      <c r="F51" s="34"/>
      <c r="G51" s="54"/>
    </row>
    <row r="52" spans="1:7" ht="12.75">
      <c r="A52" s="33"/>
      <c r="B52" s="58"/>
      <c r="C52" s="34"/>
      <c r="D52" s="33"/>
      <c r="E52" s="33"/>
      <c r="F52" s="34"/>
      <c r="G52" s="59"/>
    </row>
    <row r="53" spans="1:7" ht="12.75">
      <c r="A53" s="33"/>
      <c r="B53" s="33"/>
      <c r="C53" s="34"/>
      <c r="D53" s="34"/>
      <c r="E53" s="34"/>
      <c r="F53" s="34"/>
      <c r="G53" s="33"/>
    </row>
    <row r="54" spans="1:7" ht="12.75">
      <c r="A54" s="33"/>
      <c r="B54" s="33"/>
      <c r="C54" s="34"/>
      <c r="D54" s="34"/>
      <c r="E54" s="34"/>
      <c r="F54" s="34"/>
      <c r="G54" s="33"/>
    </row>
    <row r="55" spans="1:7" ht="12.75">
      <c r="A55" s="33"/>
      <c r="B55" s="33"/>
      <c r="C55" s="34"/>
      <c r="D55" s="60" t="s">
        <v>223</v>
      </c>
      <c r="E55" s="34"/>
      <c r="F55" s="34"/>
      <c r="G55" s="33"/>
    </row>
  </sheetData>
  <printOptions/>
  <pageMargins left="0.57" right="0.19" top="1" bottom="1" header="0.4921259845" footer="0.4921259845"/>
  <pageSetup fitToHeight="1" fitToWidth="1" horizontalDpi="600" verticalDpi="600" orientation="portrait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3:G55"/>
  <sheetViews>
    <sheetView workbookViewId="0" topLeftCell="A1">
      <selection activeCell="D69" sqref="D69"/>
    </sheetView>
  </sheetViews>
  <sheetFormatPr defaultColWidth="9.00390625" defaultRowHeight="12.75"/>
  <cols>
    <col min="1" max="1" width="1.37890625" style="0" customWidth="1"/>
    <col min="2" max="2" width="27.125" style="0" customWidth="1"/>
    <col min="3" max="3" width="13.75390625" style="0" bestFit="1" customWidth="1"/>
    <col min="4" max="4" width="11.00390625" style="0" bestFit="1" customWidth="1"/>
    <col min="6" max="6" width="13.25390625" style="0" bestFit="1" customWidth="1"/>
    <col min="7" max="7" width="10.75390625" style="0" bestFit="1" customWidth="1"/>
  </cols>
  <sheetData>
    <row r="3" ht="12.75">
      <c r="C3" s="28" t="s">
        <v>241</v>
      </c>
    </row>
    <row r="7" spans="1:7" ht="12.75">
      <c r="A7" s="33"/>
      <c r="B7" s="4" t="s">
        <v>280</v>
      </c>
      <c r="C7" s="34"/>
      <c r="D7" s="60" t="s">
        <v>221</v>
      </c>
      <c r="E7" s="34"/>
      <c r="F7" s="34"/>
      <c r="G7" s="33"/>
    </row>
    <row r="8" spans="1:7" ht="12.75">
      <c r="A8" s="33"/>
      <c r="B8" s="33"/>
      <c r="C8" s="34"/>
      <c r="D8" s="34"/>
      <c r="E8" s="34"/>
      <c r="F8" s="34"/>
      <c r="G8" s="33"/>
    </row>
    <row r="9" spans="1:7" ht="12.75">
      <c r="A9" s="33"/>
      <c r="B9" s="35" t="s">
        <v>244</v>
      </c>
      <c r="C9" s="34"/>
      <c r="D9" s="34"/>
      <c r="E9" s="62" t="s">
        <v>241</v>
      </c>
      <c r="F9" s="34"/>
      <c r="G9" s="36">
        <v>38757</v>
      </c>
    </row>
    <row r="10" spans="1:7" ht="12.75">
      <c r="A10" s="33"/>
      <c r="B10" s="33"/>
      <c r="C10" s="34"/>
      <c r="D10" s="34"/>
      <c r="E10" s="34"/>
      <c r="F10" s="34"/>
      <c r="G10" s="33"/>
    </row>
    <row r="11" spans="1:7" ht="13.5" thickBot="1">
      <c r="A11" s="33"/>
      <c r="B11" s="33"/>
      <c r="C11" s="34"/>
      <c r="D11" s="34"/>
      <c r="E11" s="34"/>
      <c r="F11" s="34"/>
      <c r="G11" s="33"/>
    </row>
    <row r="12" spans="1:7" ht="12.75">
      <c r="A12" s="33"/>
      <c r="B12" s="37" t="s">
        <v>189</v>
      </c>
      <c r="C12" s="38" t="s">
        <v>190</v>
      </c>
      <c r="D12" s="38" t="s">
        <v>191</v>
      </c>
      <c r="E12" s="38" t="s">
        <v>192</v>
      </c>
      <c r="F12" s="38" t="s">
        <v>193</v>
      </c>
      <c r="G12" s="39" t="s">
        <v>194</v>
      </c>
    </row>
    <row r="13" spans="1:7" ht="13.5" thickBot="1">
      <c r="A13" s="33"/>
      <c r="B13" s="40"/>
      <c r="C13" s="41" t="s">
        <v>195</v>
      </c>
      <c r="D13" s="42"/>
      <c r="E13" s="42" t="s">
        <v>196</v>
      </c>
      <c r="F13" s="42" t="s">
        <v>197</v>
      </c>
      <c r="G13" s="40"/>
    </row>
    <row r="14" spans="1:7" ht="12.75">
      <c r="A14" s="33"/>
      <c r="B14" s="43" t="s">
        <v>198</v>
      </c>
      <c r="C14" s="44">
        <v>215422</v>
      </c>
      <c r="D14" s="45" t="s">
        <v>199</v>
      </c>
      <c r="E14" s="46">
        <v>8</v>
      </c>
      <c r="F14" s="45">
        <f>C14/E14</f>
        <v>26927.75</v>
      </c>
      <c r="G14" s="47"/>
    </row>
    <row r="15" spans="1:7" ht="12.75">
      <c r="A15" s="33"/>
      <c r="B15" s="43" t="s">
        <v>200</v>
      </c>
      <c r="C15" s="46">
        <f>C14*G15</f>
        <v>32313.3</v>
      </c>
      <c r="D15" s="45" t="s">
        <v>199</v>
      </c>
      <c r="E15" s="46">
        <v>1</v>
      </c>
      <c r="F15" s="45">
        <f>C15/E15</f>
        <v>32313.3</v>
      </c>
      <c r="G15" s="64">
        <v>0.15</v>
      </c>
    </row>
    <row r="16" spans="1:7" ht="12.75">
      <c r="A16" s="33"/>
      <c r="B16" s="48" t="s">
        <v>201</v>
      </c>
      <c r="C16" s="46">
        <v>1922</v>
      </c>
      <c r="D16" s="45" t="s">
        <v>199</v>
      </c>
      <c r="E16" s="46">
        <v>1</v>
      </c>
      <c r="F16" s="45">
        <f>C16/E16*1.25</f>
        <v>2402.5</v>
      </c>
      <c r="G16" s="47"/>
    </row>
    <row r="17" spans="1:7" ht="12.75">
      <c r="A17" s="33"/>
      <c r="B17" s="48" t="s">
        <v>202</v>
      </c>
      <c r="C17" s="46">
        <v>0.39</v>
      </c>
      <c r="D17" s="45" t="s">
        <v>203</v>
      </c>
      <c r="E17" s="46">
        <v>23000</v>
      </c>
      <c r="F17" s="46">
        <f>C17*E17</f>
        <v>8970</v>
      </c>
      <c r="G17" s="47"/>
    </row>
    <row r="18" spans="1:7" ht="12.75">
      <c r="A18" s="33"/>
      <c r="B18" s="48" t="s">
        <v>9</v>
      </c>
      <c r="C18" s="46">
        <v>6425</v>
      </c>
      <c r="D18" s="45" t="s">
        <v>203</v>
      </c>
      <c r="E18" s="46">
        <v>4</v>
      </c>
      <c r="F18" s="46">
        <f>C18*E18</f>
        <v>25700</v>
      </c>
      <c r="G18" s="47"/>
    </row>
    <row r="19" spans="1:7" ht="12.75">
      <c r="A19" s="33"/>
      <c r="B19" s="43"/>
      <c r="C19" s="46"/>
      <c r="D19" s="46"/>
      <c r="E19" s="46"/>
      <c r="F19" s="46"/>
      <c r="G19" s="47"/>
    </row>
    <row r="20" spans="1:7" ht="12.75">
      <c r="A20" s="33"/>
      <c r="B20" s="43"/>
      <c r="C20" s="46"/>
      <c r="D20" s="46"/>
      <c r="E20" s="46"/>
      <c r="F20" s="46"/>
      <c r="G20" s="47"/>
    </row>
    <row r="21" spans="1:7" ht="12.75">
      <c r="A21" s="33"/>
      <c r="B21" s="43"/>
      <c r="C21" s="46"/>
      <c r="D21" s="46"/>
      <c r="E21" s="46"/>
      <c r="F21" s="46"/>
      <c r="G21" s="47"/>
    </row>
    <row r="22" spans="1:7" ht="12.75">
      <c r="A22" s="33"/>
      <c r="B22" s="43" t="s">
        <v>205</v>
      </c>
      <c r="C22" s="46"/>
      <c r="D22" s="46"/>
      <c r="E22" s="46"/>
      <c r="F22" s="46">
        <f>SUM(F14:F21)</f>
        <v>96313.55</v>
      </c>
      <c r="G22" s="47"/>
    </row>
    <row r="23" spans="1:7" ht="12.75">
      <c r="A23" s="33"/>
      <c r="B23" s="43"/>
      <c r="C23" s="46"/>
      <c r="D23" s="46"/>
      <c r="E23" s="46"/>
      <c r="F23" s="46"/>
      <c r="G23" s="47"/>
    </row>
    <row r="24" spans="1:7" ht="12.75">
      <c r="A24" s="33"/>
      <c r="B24" s="43"/>
      <c r="C24" s="46"/>
      <c r="D24" s="46"/>
      <c r="E24" s="46"/>
      <c r="F24" s="46"/>
      <c r="G24" s="47"/>
    </row>
    <row r="25" spans="1:7" ht="12.75">
      <c r="A25" s="33"/>
      <c r="B25" s="43"/>
      <c r="C25" s="46"/>
      <c r="D25" s="46"/>
      <c r="E25" s="46"/>
      <c r="F25" s="46"/>
      <c r="G25" s="49"/>
    </row>
    <row r="26" spans="1:7" ht="12.75">
      <c r="A26" s="33"/>
      <c r="B26" s="43"/>
      <c r="C26" s="46"/>
      <c r="D26" s="46"/>
      <c r="E26" s="46"/>
      <c r="F26" s="46"/>
      <c r="G26" s="49"/>
    </row>
    <row r="27" spans="1:7" ht="12.75">
      <c r="A27" s="33"/>
      <c r="B27" s="43"/>
      <c r="C27" s="46"/>
      <c r="D27" s="46"/>
      <c r="E27" s="46"/>
      <c r="F27" s="46"/>
      <c r="G27" s="49"/>
    </row>
    <row r="28" spans="1:7" ht="12.75">
      <c r="A28" s="33"/>
      <c r="B28" s="43"/>
      <c r="C28" s="46"/>
      <c r="D28" s="46"/>
      <c r="E28" s="46"/>
      <c r="F28" s="46"/>
      <c r="G28" s="49"/>
    </row>
    <row r="29" spans="1:7" ht="12.75">
      <c r="A29" s="33"/>
      <c r="B29" s="43"/>
      <c r="C29" s="46"/>
      <c r="D29" s="46"/>
      <c r="E29" s="46"/>
      <c r="F29" s="46"/>
      <c r="G29" s="49"/>
    </row>
    <row r="30" spans="1:7" ht="12.75">
      <c r="A30" s="33"/>
      <c r="B30" s="43"/>
      <c r="C30" s="46"/>
      <c r="D30" s="46"/>
      <c r="E30" s="46"/>
      <c r="F30" s="46"/>
      <c r="G30" s="49"/>
    </row>
    <row r="31" spans="1:7" ht="12.75">
      <c r="A31" s="33"/>
      <c r="B31" s="43"/>
      <c r="C31" s="46"/>
      <c r="D31" s="46"/>
      <c r="E31" s="46"/>
      <c r="F31" s="46"/>
      <c r="G31" s="49"/>
    </row>
    <row r="32" spans="1:7" ht="12.75">
      <c r="A32" s="33"/>
      <c r="B32" s="43" t="s">
        <v>205</v>
      </c>
      <c r="C32" s="46"/>
      <c r="D32" s="46"/>
      <c r="E32" s="46"/>
      <c r="F32" s="46">
        <f>SUM(F22:F31)</f>
        <v>96313.55</v>
      </c>
      <c r="G32" s="49"/>
    </row>
    <row r="33" spans="1:7" ht="12.75">
      <c r="A33" s="33"/>
      <c r="B33" s="43"/>
      <c r="C33" s="46"/>
      <c r="D33" s="46"/>
      <c r="E33" s="46"/>
      <c r="F33" s="46"/>
      <c r="G33" s="49"/>
    </row>
    <row r="34" spans="1:7" ht="12.75">
      <c r="A34" s="33"/>
      <c r="B34" s="48" t="s">
        <v>213</v>
      </c>
      <c r="C34" s="46"/>
      <c r="D34" s="46"/>
      <c r="E34" s="46"/>
      <c r="F34" s="46">
        <f>F22*G34</f>
        <v>19262.710000000003</v>
      </c>
      <c r="G34" s="49">
        <v>0.2</v>
      </c>
    </row>
    <row r="35" spans="1:7" ht="12.75">
      <c r="A35" s="33"/>
      <c r="B35" s="43" t="s">
        <v>214</v>
      </c>
      <c r="C35" s="46"/>
      <c r="D35" s="46"/>
      <c r="E35" s="46"/>
      <c r="F35" s="46">
        <f>F32*G35</f>
        <v>28894.065</v>
      </c>
      <c r="G35" s="49">
        <v>0.3</v>
      </c>
    </row>
    <row r="36" spans="1:7" ht="12.75">
      <c r="A36" s="33"/>
      <c r="B36" s="43"/>
      <c r="C36" s="46"/>
      <c r="D36" s="46"/>
      <c r="E36" s="46"/>
      <c r="F36" s="46"/>
      <c r="G36" s="49"/>
    </row>
    <row r="37" spans="1:7" ht="12.75">
      <c r="A37" s="33"/>
      <c r="B37" s="43" t="s">
        <v>215</v>
      </c>
      <c r="C37" s="46"/>
      <c r="D37" s="46"/>
      <c r="E37" s="46"/>
      <c r="F37" s="46">
        <f>SUM(F32,F34:F35)</f>
        <v>144470.325</v>
      </c>
      <c r="G37" s="49"/>
    </row>
    <row r="38" spans="1:7" ht="13.5" thickBot="1">
      <c r="A38" s="33"/>
      <c r="B38" s="40"/>
      <c r="C38" s="50"/>
      <c r="D38" s="50"/>
      <c r="E38" s="50"/>
      <c r="F38" s="50"/>
      <c r="G38" s="40"/>
    </row>
    <row r="39" spans="1:7" ht="12.75">
      <c r="A39" s="33"/>
      <c r="B39" s="33"/>
      <c r="C39" s="34"/>
      <c r="D39" s="34"/>
      <c r="E39" s="34"/>
      <c r="F39" s="34"/>
      <c r="G39" s="51"/>
    </row>
    <row r="40" spans="1:7" ht="15.75">
      <c r="A40" s="33"/>
      <c r="B40" s="52" t="s">
        <v>216</v>
      </c>
      <c r="C40" s="34"/>
      <c r="D40" s="34"/>
      <c r="E40" s="34"/>
      <c r="F40" s="34"/>
      <c r="G40" s="51"/>
    </row>
    <row r="41" spans="1:7" ht="15.75">
      <c r="A41" s="33"/>
      <c r="B41" s="52" t="s">
        <v>217</v>
      </c>
      <c r="C41" s="34"/>
      <c r="D41" s="34"/>
      <c r="E41" s="34"/>
      <c r="F41" s="34"/>
      <c r="G41" s="51"/>
    </row>
    <row r="42" spans="1:7" ht="15.75">
      <c r="A42" s="33"/>
      <c r="B42" s="52"/>
      <c r="C42" s="34"/>
      <c r="D42" s="34"/>
      <c r="E42" s="34"/>
      <c r="F42" s="34"/>
      <c r="G42" s="51"/>
    </row>
    <row r="43" spans="1:7" ht="12.75">
      <c r="A43" s="33"/>
      <c r="B43" s="53" t="s">
        <v>247</v>
      </c>
      <c r="C43" s="34"/>
      <c r="D43" s="33"/>
      <c r="E43" s="33"/>
      <c r="F43" s="34"/>
      <c r="G43" s="61">
        <f>F37/E17</f>
        <v>6.28131847826087</v>
      </c>
    </row>
    <row r="44" spans="1:7" ht="15.75">
      <c r="A44" s="33"/>
      <c r="B44" s="53"/>
      <c r="C44" s="34"/>
      <c r="D44" s="33"/>
      <c r="E44" s="33"/>
      <c r="F44" s="34"/>
      <c r="G44" s="57"/>
    </row>
    <row r="45" spans="1:7" ht="15.75">
      <c r="A45" s="33"/>
      <c r="B45" s="55" t="s">
        <v>301</v>
      </c>
      <c r="C45" s="56"/>
      <c r="D45" s="52"/>
      <c r="E45" s="52" t="s">
        <v>231</v>
      </c>
      <c r="F45" s="56"/>
      <c r="G45" s="57">
        <f>ROUND(F37/E17,1)</f>
        <v>6.3</v>
      </c>
    </row>
    <row r="46" spans="1:7" ht="12.75">
      <c r="A46" s="33"/>
      <c r="B46" s="51"/>
      <c r="C46" s="34"/>
      <c r="D46" s="34"/>
      <c r="E46" s="34"/>
      <c r="F46" s="34"/>
      <c r="G46" s="51"/>
    </row>
    <row r="47" spans="1:7" ht="12.75">
      <c r="A47" s="33"/>
      <c r="B47" s="33"/>
      <c r="C47" s="34"/>
      <c r="D47" s="34"/>
      <c r="E47" s="34"/>
      <c r="F47" s="34"/>
      <c r="G47" s="51"/>
    </row>
    <row r="48" spans="1:7" ht="12.75">
      <c r="A48" s="33"/>
      <c r="B48" s="58"/>
      <c r="C48" s="34"/>
      <c r="D48" s="34"/>
      <c r="E48" s="34"/>
      <c r="F48" s="34"/>
      <c r="G48" s="33"/>
    </row>
    <row r="49" spans="1:7" ht="12.75">
      <c r="A49" s="33"/>
      <c r="B49" s="33"/>
      <c r="C49" s="34"/>
      <c r="D49" s="34"/>
      <c r="E49" s="34"/>
      <c r="F49" s="34"/>
      <c r="G49" s="33"/>
    </row>
    <row r="50" spans="1:7" ht="12.75">
      <c r="A50" s="33"/>
      <c r="B50" s="33"/>
      <c r="C50" s="34"/>
      <c r="D50" s="33"/>
      <c r="E50" s="33"/>
      <c r="F50" s="34"/>
      <c r="G50" s="54"/>
    </row>
    <row r="51" spans="1:7" ht="12.75">
      <c r="A51" s="33"/>
      <c r="B51" s="33"/>
      <c r="C51" s="34"/>
      <c r="D51" s="33"/>
      <c r="E51" s="33"/>
      <c r="F51" s="34"/>
      <c r="G51" s="54"/>
    </row>
    <row r="52" spans="1:7" ht="12.75">
      <c r="A52" s="33"/>
      <c r="B52" s="58"/>
      <c r="C52" s="34"/>
      <c r="D52" s="33"/>
      <c r="E52" s="33"/>
      <c r="F52" s="34"/>
      <c r="G52" s="59"/>
    </row>
    <row r="53" spans="1:7" ht="12.75">
      <c r="A53" s="33"/>
      <c r="B53" s="33"/>
      <c r="C53" s="34"/>
      <c r="D53" s="34"/>
      <c r="E53" s="34"/>
      <c r="F53" s="34"/>
      <c r="G53" s="33"/>
    </row>
    <row r="54" spans="1:7" ht="12.75">
      <c r="A54" s="33"/>
      <c r="B54" s="33"/>
      <c r="C54" s="34"/>
      <c r="D54" s="34"/>
      <c r="E54" s="34"/>
      <c r="F54" s="34"/>
      <c r="G54" s="33"/>
    </row>
    <row r="55" spans="1:7" ht="12.75">
      <c r="A55" s="33"/>
      <c r="B55" s="33"/>
      <c r="C55" s="34"/>
      <c r="D55" s="60" t="s">
        <v>223</v>
      </c>
      <c r="E55" s="34"/>
      <c r="F55" s="34"/>
      <c r="G55" s="33"/>
    </row>
  </sheetData>
  <printOptions/>
  <pageMargins left="0.57" right="0.19" top="1" bottom="1" header="0.4921259845" footer="0.4921259845"/>
  <pageSetup fitToHeight="1" fitToWidth="1" horizontalDpi="600" verticalDpi="600" orientation="portrait" paperSize="9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B48"/>
  <sheetViews>
    <sheetView workbookViewId="0" topLeftCell="A10">
      <selection activeCell="D69" sqref="D69"/>
    </sheetView>
  </sheetViews>
  <sheetFormatPr defaultColWidth="9.00390625" defaultRowHeight="12.75"/>
  <cols>
    <col min="1" max="1" width="27.25390625" style="0" customWidth="1"/>
  </cols>
  <sheetData>
    <row r="1" ht="12.75">
      <c r="A1" t="s">
        <v>37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B5" t="s">
        <v>39</v>
      </c>
    </row>
    <row r="7" ht="12.75">
      <c r="A7" t="s">
        <v>40</v>
      </c>
    </row>
    <row r="8" spans="1:2" ht="12.75">
      <c r="A8" t="s">
        <v>68</v>
      </c>
      <c r="B8" t="s">
        <v>37</v>
      </c>
    </row>
    <row r="9" spans="1:2" ht="12.75">
      <c r="A9" t="s">
        <v>69</v>
      </c>
      <c r="B9" t="s">
        <v>41</v>
      </c>
    </row>
    <row r="10" spans="1:2" ht="12.75">
      <c r="A10" t="s">
        <v>70</v>
      </c>
      <c r="B10" t="s">
        <v>42</v>
      </c>
    </row>
    <row r="11" spans="1:2" ht="12.75">
      <c r="A11" t="s">
        <v>71</v>
      </c>
      <c r="B11" t="s">
        <v>43</v>
      </c>
    </row>
    <row r="12" spans="1:2" ht="12.75">
      <c r="A12" t="s">
        <v>72</v>
      </c>
      <c r="B12" t="s">
        <v>44</v>
      </c>
    </row>
    <row r="13" spans="1:2" ht="12.75">
      <c r="A13" t="s">
        <v>73</v>
      </c>
      <c r="B13" t="s">
        <v>45</v>
      </c>
    </row>
    <row r="14" spans="1:2" ht="12.75">
      <c r="A14" t="s">
        <v>74</v>
      </c>
      <c r="B14" t="s">
        <v>46</v>
      </c>
    </row>
    <row r="15" spans="1:2" ht="12.75">
      <c r="A15" t="s">
        <v>75</v>
      </c>
      <c r="B15" t="s">
        <v>47</v>
      </c>
    </row>
    <row r="16" spans="1:2" ht="12.75">
      <c r="A16" t="s">
        <v>76</v>
      </c>
      <c r="B16" t="s">
        <v>48</v>
      </c>
    </row>
    <row r="17" spans="1:2" ht="12.75">
      <c r="A17" t="s">
        <v>77</v>
      </c>
      <c r="B17" t="s">
        <v>49</v>
      </c>
    </row>
    <row r="18" spans="1:2" ht="12.75">
      <c r="A18" t="s">
        <v>78</v>
      </c>
      <c r="B18" t="s">
        <v>50</v>
      </c>
    </row>
    <row r="19" spans="1:2" ht="12.75">
      <c r="A19" t="s">
        <v>79</v>
      </c>
      <c r="B19" t="s">
        <v>51</v>
      </c>
    </row>
    <row r="20" spans="1:2" ht="12.75">
      <c r="A20" t="s">
        <v>80</v>
      </c>
      <c r="B20" t="s">
        <v>52</v>
      </c>
    </row>
    <row r="21" spans="1:2" ht="12.75">
      <c r="A21" t="s">
        <v>81</v>
      </c>
      <c r="B21" s="27" t="s">
        <v>93</v>
      </c>
    </row>
    <row r="22" spans="1:2" ht="12.75">
      <c r="A22" t="s">
        <v>82</v>
      </c>
      <c r="B22" t="s">
        <v>53</v>
      </c>
    </row>
    <row r="23" spans="1:2" ht="12.75">
      <c r="A23" t="s">
        <v>83</v>
      </c>
      <c r="B23" t="s">
        <v>54</v>
      </c>
    </row>
    <row r="24" spans="1:2" ht="12.75">
      <c r="A24" t="s">
        <v>84</v>
      </c>
      <c r="B24" t="s">
        <v>55</v>
      </c>
    </row>
    <row r="25" spans="1:2" ht="12.75">
      <c r="A25" t="s">
        <v>85</v>
      </c>
      <c r="B25" t="s">
        <v>56</v>
      </c>
    </row>
    <row r="26" spans="1:2" ht="12.75">
      <c r="A26" t="s">
        <v>86</v>
      </c>
      <c r="B26" t="s">
        <v>57</v>
      </c>
    </row>
    <row r="27" spans="1:2" ht="12.75">
      <c r="A27" t="s">
        <v>87</v>
      </c>
      <c r="B27" t="s">
        <v>58</v>
      </c>
    </row>
    <row r="28" spans="1:2" ht="12.75">
      <c r="A28" t="s">
        <v>88</v>
      </c>
      <c r="B28" t="s">
        <v>59</v>
      </c>
    </row>
    <row r="31" ht="12.75">
      <c r="A31" t="s">
        <v>37</v>
      </c>
    </row>
    <row r="32" ht="12.75">
      <c r="A32" t="s">
        <v>60</v>
      </c>
    </row>
    <row r="33" ht="12.75">
      <c r="A33" t="s">
        <v>61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41" ht="12.75">
      <c r="A41" t="s">
        <v>62</v>
      </c>
    </row>
    <row r="43" ht="12.75">
      <c r="A43" t="s">
        <v>63</v>
      </c>
    </row>
    <row r="44" ht="12.75">
      <c r="A44" t="s">
        <v>64</v>
      </c>
    </row>
    <row r="45" ht="12.75">
      <c r="A45" s="62" t="s">
        <v>65</v>
      </c>
    </row>
    <row r="47" ht="12.75">
      <c r="A47" t="s">
        <v>66</v>
      </c>
    </row>
    <row r="48" ht="12.75">
      <c r="A48" t="s">
        <v>67</v>
      </c>
    </row>
  </sheetData>
  <printOptions/>
  <pageMargins left="0.21" right="0.22" top="1" bottom="1" header="0.4921259845" footer="0.4921259845"/>
  <pageSetup horizontalDpi="525" verticalDpi="525" orientation="portrait" paperSize="9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B1:G49"/>
  <sheetViews>
    <sheetView showGridLines="0" workbookViewId="0" topLeftCell="A1">
      <selection activeCell="D69" sqref="D69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9.625" style="34" bestFit="1" customWidth="1"/>
    <col min="6" max="6" width="15.875" style="34" customWidth="1"/>
    <col min="7" max="7" width="16.75390625" style="33" customWidth="1"/>
    <col min="8" max="16384" width="9.125" style="33" customWidth="1"/>
  </cols>
  <sheetData>
    <row r="1" spans="2:4" ht="12.75">
      <c r="B1" s="4" t="s">
        <v>280</v>
      </c>
      <c r="D1" s="60" t="s">
        <v>221</v>
      </c>
    </row>
    <row r="3" spans="2:7" ht="12.75">
      <c r="B3" s="35" t="s">
        <v>224</v>
      </c>
      <c r="E3" s="60" t="s">
        <v>228</v>
      </c>
      <c r="G3" s="36">
        <v>38757</v>
      </c>
    </row>
    <row r="5" ht="13.5" thickBot="1"/>
    <row r="6" spans="2:7" ht="12.75">
      <c r="B6" s="37" t="s">
        <v>189</v>
      </c>
      <c r="C6" s="38" t="s">
        <v>190</v>
      </c>
      <c r="D6" s="38" t="s">
        <v>191</v>
      </c>
      <c r="E6" s="38" t="s">
        <v>192</v>
      </c>
      <c r="F6" s="38" t="s">
        <v>193</v>
      </c>
      <c r="G6" s="39" t="s">
        <v>194</v>
      </c>
    </row>
    <row r="7" spans="2:7" ht="13.5" thickBot="1">
      <c r="B7" s="40"/>
      <c r="C7" s="41" t="s">
        <v>195</v>
      </c>
      <c r="D7" s="42"/>
      <c r="E7" s="42" t="s">
        <v>196</v>
      </c>
      <c r="F7" s="42" t="s">
        <v>197</v>
      </c>
      <c r="G7" s="40"/>
    </row>
    <row r="8" spans="2:7" ht="12.75">
      <c r="B8" s="43" t="s">
        <v>198</v>
      </c>
      <c r="C8" s="44">
        <v>52250</v>
      </c>
      <c r="D8" s="45" t="s">
        <v>199</v>
      </c>
      <c r="E8" s="46">
        <v>4</v>
      </c>
      <c r="F8" s="45">
        <f>C8/E8</f>
        <v>13062.5</v>
      </c>
      <c r="G8" s="47"/>
    </row>
    <row r="9" spans="2:7" ht="12.75">
      <c r="B9" s="43" t="s">
        <v>200</v>
      </c>
      <c r="C9" s="46">
        <v>29180</v>
      </c>
      <c r="D9" s="45" t="s">
        <v>199</v>
      </c>
      <c r="E9" s="46">
        <v>1</v>
      </c>
      <c r="F9" s="45">
        <f>C9/E9</f>
        <v>29180</v>
      </c>
      <c r="G9" s="47"/>
    </row>
    <row r="10" spans="2:7" ht="12.75">
      <c r="B10" s="48" t="s">
        <v>201</v>
      </c>
      <c r="C10" s="46">
        <v>1922</v>
      </c>
      <c r="D10" s="45" t="s">
        <v>199</v>
      </c>
      <c r="E10" s="46">
        <v>1</v>
      </c>
      <c r="F10" s="45">
        <f>C10/E10*1.25</f>
        <v>2402.5</v>
      </c>
      <c r="G10" s="47"/>
    </row>
    <row r="11" spans="2:7" ht="12.75">
      <c r="B11" s="48" t="s">
        <v>202</v>
      </c>
      <c r="C11" s="46">
        <v>0.21</v>
      </c>
      <c r="D11" s="45" t="s">
        <v>203</v>
      </c>
      <c r="E11" s="46">
        <v>34320</v>
      </c>
      <c r="F11" s="46">
        <f>C11*E11</f>
        <v>7207.2</v>
      </c>
      <c r="G11" s="47"/>
    </row>
    <row r="12" spans="2:7" ht="12.75">
      <c r="B12" s="48" t="s">
        <v>229</v>
      </c>
      <c r="C12" s="46">
        <v>1046</v>
      </c>
      <c r="D12" s="45" t="s">
        <v>203</v>
      </c>
      <c r="E12" s="46">
        <v>5</v>
      </c>
      <c r="F12" s="46">
        <f>C12*E12</f>
        <v>5230</v>
      </c>
      <c r="G12" s="47"/>
    </row>
    <row r="13" spans="2:7" ht="12.75">
      <c r="B13" s="43"/>
      <c r="C13" s="46"/>
      <c r="D13" s="46"/>
      <c r="E13" s="46"/>
      <c r="F13" s="46"/>
      <c r="G13" s="47"/>
    </row>
    <row r="14" spans="2:7" ht="12.75">
      <c r="B14" s="43"/>
      <c r="C14" s="46"/>
      <c r="D14" s="46"/>
      <c r="E14" s="46"/>
      <c r="F14" s="46"/>
      <c r="G14" s="47"/>
    </row>
    <row r="15" spans="2:7" ht="12.75">
      <c r="B15" s="43"/>
      <c r="C15" s="46"/>
      <c r="D15" s="46"/>
      <c r="E15" s="46"/>
      <c r="F15" s="46"/>
      <c r="G15" s="47"/>
    </row>
    <row r="16" spans="2:7" ht="12.75">
      <c r="B16" s="43" t="s">
        <v>205</v>
      </c>
      <c r="C16" s="46"/>
      <c r="D16" s="46"/>
      <c r="E16" s="46"/>
      <c r="F16" s="46">
        <f>SUM(F8:F15)</f>
        <v>57082.2</v>
      </c>
      <c r="G16" s="47"/>
    </row>
    <row r="17" spans="2:7" ht="12.75">
      <c r="B17" s="43"/>
      <c r="C17" s="46"/>
      <c r="D17" s="46"/>
      <c r="E17" s="46"/>
      <c r="F17" s="46"/>
      <c r="G17" s="47"/>
    </row>
    <row r="18" spans="2:7" ht="12.75">
      <c r="B18" s="43"/>
      <c r="C18" s="46"/>
      <c r="D18" s="46"/>
      <c r="E18" s="46"/>
      <c r="F18" s="46"/>
      <c r="G18" s="47"/>
    </row>
    <row r="19" spans="2:7" ht="12.75">
      <c r="B19" s="43"/>
      <c r="C19" s="46"/>
      <c r="D19" s="46"/>
      <c r="E19" s="46"/>
      <c r="F19" s="46"/>
      <c r="G19" s="49"/>
    </row>
    <row r="20" spans="2:7" ht="12.75">
      <c r="B20" s="43"/>
      <c r="C20" s="46"/>
      <c r="D20" s="46"/>
      <c r="E20" s="46"/>
      <c r="F20" s="46"/>
      <c r="G20" s="49"/>
    </row>
    <row r="21" spans="2:7" ht="12.75">
      <c r="B21" s="43"/>
      <c r="C21" s="46"/>
      <c r="D21" s="46"/>
      <c r="E21" s="46"/>
      <c r="F21" s="46"/>
      <c r="G21" s="49"/>
    </row>
    <row r="22" spans="2:7" ht="12.75">
      <c r="B22" s="43"/>
      <c r="C22" s="46"/>
      <c r="D22" s="46"/>
      <c r="E22" s="46"/>
      <c r="F22" s="46"/>
      <c r="G22" s="49"/>
    </row>
    <row r="23" spans="2:7" ht="12.75">
      <c r="B23" s="43"/>
      <c r="C23" s="46"/>
      <c r="D23" s="46"/>
      <c r="E23" s="46"/>
      <c r="F23" s="46"/>
      <c r="G23" s="49"/>
    </row>
    <row r="24" spans="2:7" ht="12.75">
      <c r="B24" s="43"/>
      <c r="C24" s="46"/>
      <c r="D24" s="46"/>
      <c r="E24" s="46"/>
      <c r="F24" s="46"/>
      <c r="G24" s="49"/>
    </row>
    <row r="25" spans="2:7" ht="12.75">
      <c r="B25" s="43"/>
      <c r="C25" s="46"/>
      <c r="D25" s="46"/>
      <c r="E25" s="46"/>
      <c r="F25" s="46"/>
      <c r="G25" s="49"/>
    </row>
    <row r="26" spans="2:7" ht="12.75">
      <c r="B26" s="43" t="s">
        <v>205</v>
      </c>
      <c r="C26" s="46"/>
      <c r="D26" s="46"/>
      <c r="E26" s="46"/>
      <c r="F26" s="46">
        <f>SUM(F16:F25)</f>
        <v>57082.2</v>
      </c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8" t="s">
        <v>213</v>
      </c>
      <c r="C28" s="46"/>
      <c r="D28" s="46"/>
      <c r="E28" s="46"/>
      <c r="F28" s="46">
        <f>F16*G28</f>
        <v>11416.44</v>
      </c>
      <c r="G28" s="49">
        <v>0.2</v>
      </c>
    </row>
    <row r="29" spans="2:7" ht="12.75">
      <c r="B29" s="43" t="s">
        <v>214</v>
      </c>
      <c r="C29" s="46"/>
      <c r="D29" s="46"/>
      <c r="E29" s="46"/>
      <c r="F29" s="46">
        <f>F26*G29</f>
        <v>17124.66</v>
      </c>
      <c r="G29" s="49">
        <v>0.3</v>
      </c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3" t="s">
        <v>215</v>
      </c>
      <c r="C31" s="46"/>
      <c r="D31" s="46"/>
      <c r="E31" s="46"/>
      <c r="F31" s="46">
        <f>SUM(F26,F28:F29)</f>
        <v>85623.3</v>
      </c>
      <c r="G31" s="49"/>
    </row>
    <row r="32" spans="2:7" ht="13.5" thickBot="1">
      <c r="B32" s="40"/>
      <c r="C32" s="50"/>
      <c r="D32" s="50"/>
      <c r="E32" s="50"/>
      <c r="F32" s="50"/>
      <c r="G32" s="40"/>
    </row>
    <row r="33" ht="12.75">
      <c r="G33" s="51"/>
    </row>
    <row r="34" spans="2:7" ht="15.75">
      <c r="B34" s="52" t="s">
        <v>216</v>
      </c>
      <c r="G34" s="51"/>
    </row>
    <row r="35" spans="2:7" ht="15.75">
      <c r="B35" s="52" t="s">
        <v>217</v>
      </c>
      <c r="G35" s="51"/>
    </row>
    <row r="36" spans="2:7" ht="15.75">
      <c r="B36" s="52"/>
      <c r="G36" s="51"/>
    </row>
    <row r="37" spans="2:7" ht="12.75">
      <c r="B37" s="53" t="s">
        <v>230</v>
      </c>
      <c r="D37" s="33"/>
      <c r="E37" s="33"/>
      <c r="G37" s="61">
        <f>F31/E11</f>
        <v>2.4948513986013987</v>
      </c>
    </row>
    <row r="38" spans="2:7" ht="15.75">
      <c r="B38" s="53"/>
      <c r="D38" s="33"/>
      <c r="E38" s="33"/>
      <c r="G38" s="57"/>
    </row>
    <row r="39" spans="2:7" ht="15.75">
      <c r="B39" s="55" t="s">
        <v>302</v>
      </c>
      <c r="C39" s="56"/>
      <c r="D39" s="52"/>
      <c r="E39" s="52" t="s">
        <v>231</v>
      </c>
      <c r="F39" s="56"/>
      <c r="G39" s="57">
        <f>ROUND(F31/E11,1)</f>
        <v>2.5</v>
      </c>
    </row>
    <row r="40" spans="2:7" ht="12.75">
      <c r="B40" s="51"/>
      <c r="G40" s="51"/>
    </row>
    <row r="41" ht="12.75">
      <c r="G41" s="51"/>
    </row>
    <row r="42" ht="12.75">
      <c r="B42" s="58"/>
    </row>
    <row r="44" spans="4:7" ht="12.75">
      <c r="D44" s="33"/>
      <c r="E44" s="33"/>
      <c r="G44" s="54"/>
    </row>
    <row r="45" spans="4:7" ht="12.75">
      <c r="D45" s="33"/>
      <c r="E45" s="33"/>
      <c r="G45" s="54"/>
    </row>
    <row r="46" spans="2:7" ht="12.75">
      <c r="B46" s="58"/>
      <c r="D46" s="33"/>
      <c r="E46" s="33"/>
      <c r="G46" s="59"/>
    </row>
    <row r="49" ht="12.75">
      <c r="D49" s="60" t="s">
        <v>223</v>
      </c>
    </row>
  </sheetData>
  <printOptions/>
  <pageMargins left="0.54" right="0.19" top="1" bottom="1" header="0.4921259845" footer="0.4921259845"/>
  <pageSetup fitToHeight="1" fitToWidth="1" horizontalDpi="180" verticalDpi="180" orientation="portrait" paperSize="9" r:id="rId1"/>
  <headerFooter alignWithMargins="0">
    <oddHeader>&amp;CKalk_06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B1:G49"/>
  <sheetViews>
    <sheetView showGridLines="0" workbookViewId="0" topLeftCell="A1">
      <selection activeCell="D69" sqref="D69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8.625" style="34" customWidth="1"/>
    <col min="6" max="6" width="15.875" style="34" customWidth="1"/>
    <col min="7" max="7" width="17.375" style="33" customWidth="1"/>
    <col min="8" max="16384" width="9.125" style="33" customWidth="1"/>
  </cols>
  <sheetData>
    <row r="1" spans="2:4" ht="12.75">
      <c r="B1" s="4" t="s">
        <v>280</v>
      </c>
      <c r="D1" s="60" t="s">
        <v>221</v>
      </c>
    </row>
    <row r="3" spans="2:7" ht="12.75">
      <c r="B3" s="35" t="s">
        <v>225</v>
      </c>
      <c r="E3" s="60" t="s">
        <v>228</v>
      </c>
      <c r="G3" s="36">
        <v>38757</v>
      </c>
    </row>
    <row r="5" ht="13.5" thickBot="1"/>
    <row r="6" spans="2:7" ht="12.75">
      <c r="B6" s="37" t="s">
        <v>189</v>
      </c>
      <c r="C6" s="38" t="s">
        <v>190</v>
      </c>
      <c r="D6" s="38" t="s">
        <v>191</v>
      </c>
      <c r="E6" s="38" t="s">
        <v>192</v>
      </c>
      <c r="F6" s="38" t="s">
        <v>193</v>
      </c>
      <c r="G6" s="39" t="s">
        <v>194</v>
      </c>
    </row>
    <row r="7" spans="2:7" ht="13.5" thickBot="1">
      <c r="B7" s="40"/>
      <c r="C7" s="41" t="s">
        <v>195</v>
      </c>
      <c r="D7" s="42"/>
      <c r="E7" s="42" t="s">
        <v>196</v>
      </c>
      <c r="F7" s="42" t="s">
        <v>197</v>
      </c>
      <c r="G7" s="40"/>
    </row>
    <row r="8" spans="2:7" ht="12.75">
      <c r="B8" s="43" t="s">
        <v>198</v>
      </c>
      <c r="C8" s="44">
        <v>51250</v>
      </c>
      <c r="D8" s="45" t="s">
        <v>199</v>
      </c>
      <c r="E8" s="46">
        <v>4</v>
      </c>
      <c r="F8" s="45">
        <f>C8/E8</f>
        <v>12812.5</v>
      </c>
      <c r="G8" s="47"/>
    </row>
    <row r="9" spans="2:7" ht="12.75">
      <c r="B9" s="43" t="s">
        <v>200</v>
      </c>
      <c r="C9" s="46">
        <v>29180</v>
      </c>
      <c r="D9" s="45" t="s">
        <v>199</v>
      </c>
      <c r="E9" s="46">
        <v>1</v>
      </c>
      <c r="F9" s="45">
        <f>C9/E9</f>
        <v>29180</v>
      </c>
      <c r="G9" s="47"/>
    </row>
    <row r="10" spans="2:7" ht="12.75">
      <c r="B10" s="48" t="s">
        <v>201</v>
      </c>
      <c r="C10" s="46">
        <v>2452</v>
      </c>
      <c r="D10" s="45" t="s">
        <v>199</v>
      </c>
      <c r="E10" s="46">
        <v>1</v>
      </c>
      <c r="F10" s="45">
        <f>C10/E10</f>
        <v>2452</v>
      </c>
      <c r="G10" s="47"/>
    </row>
    <row r="11" spans="2:7" ht="12.75">
      <c r="B11" s="48" t="s">
        <v>202</v>
      </c>
      <c r="C11" s="46">
        <v>0.21</v>
      </c>
      <c r="D11" s="45" t="s">
        <v>203</v>
      </c>
      <c r="E11" s="46">
        <v>17160</v>
      </c>
      <c r="F11" s="46">
        <f>C11*E11</f>
        <v>3603.6</v>
      </c>
      <c r="G11" s="47"/>
    </row>
    <row r="12" spans="2:7" ht="12.75">
      <c r="B12" s="48" t="s">
        <v>204</v>
      </c>
      <c r="C12" s="46">
        <v>1046</v>
      </c>
      <c r="D12" s="45" t="s">
        <v>203</v>
      </c>
      <c r="E12" s="46">
        <v>5</v>
      </c>
      <c r="F12" s="46">
        <f>C12*E12</f>
        <v>5230</v>
      </c>
      <c r="G12" s="47"/>
    </row>
    <row r="13" spans="2:7" ht="12.75">
      <c r="B13" s="43"/>
      <c r="C13" s="46"/>
      <c r="D13" s="46"/>
      <c r="E13" s="46"/>
      <c r="F13" s="46"/>
      <c r="G13" s="47"/>
    </row>
    <row r="14" spans="2:7" ht="12.75">
      <c r="B14" s="43"/>
      <c r="C14" s="46"/>
      <c r="D14" s="46"/>
      <c r="E14" s="46"/>
      <c r="F14" s="46"/>
      <c r="G14" s="47"/>
    </row>
    <row r="15" spans="2:7" ht="12.75">
      <c r="B15" s="43"/>
      <c r="C15" s="46"/>
      <c r="D15" s="46"/>
      <c r="E15" s="46"/>
      <c r="F15" s="46"/>
      <c r="G15" s="47"/>
    </row>
    <row r="16" spans="2:7" ht="12.75">
      <c r="B16" s="43" t="s">
        <v>205</v>
      </c>
      <c r="C16" s="46"/>
      <c r="D16" s="46"/>
      <c r="E16" s="46"/>
      <c r="F16" s="46">
        <f>SUM(F8:F15)</f>
        <v>53278.1</v>
      </c>
      <c r="G16" s="47"/>
    </row>
    <row r="17" spans="2:7" ht="12.75">
      <c r="B17" s="43"/>
      <c r="C17" s="46"/>
      <c r="D17" s="46"/>
      <c r="E17" s="46"/>
      <c r="F17" s="46"/>
      <c r="G17" s="47"/>
    </row>
    <row r="18" spans="2:7" ht="12.75">
      <c r="B18" s="43"/>
      <c r="C18" s="46"/>
      <c r="D18" s="46"/>
      <c r="E18" s="46"/>
      <c r="F18" s="46"/>
      <c r="G18" s="47"/>
    </row>
    <row r="19" spans="2:7" ht="12.75">
      <c r="B19" s="43"/>
      <c r="C19" s="46"/>
      <c r="D19" s="46"/>
      <c r="E19" s="46"/>
      <c r="F19" s="46"/>
      <c r="G19" s="49"/>
    </row>
    <row r="20" spans="2:7" ht="12.75">
      <c r="B20" s="43"/>
      <c r="C20" s="46"/>
      <c r="D20" s="46"/>
      <c r="E20" s="46"/>
      <c r="F20" s="46"/>
      <c r="G20" s="49"/>
    </row>
    <row r="21" spans="2:7" ht="12.75">
      <c r="B21" s="43"/>
      <c r="C21" s="46"/>
      <c r="D21" s="46"/>
      <c r="E21" s="46"/>
      <c r="F21" s="46"/>
      <c r="G21" s="49"/>
    </row>
    <row r="22" spans="2:7" ht="12.75">
      <c r="B22" s="43"/>
      <c r="C22" s="46"/>
      <c r="D22" s="46"/>
      <c r="E22" s="46"/>
      <c r="F22" s="46"/>
      <c r="G22" s="49"/>
    </row>
    <row r="23" spans="2:7" ht="12.75">
      <c r="B23" s="43"/>
      <c r="C23" s="46"/>
      <c r="D23" s="46"/>
      <c r="E23" s="46"/>
      <c r="F23" s="46"/>
      <c r="G23" s="49"/>
    </row>
    <row r="24" spans="2:7" ht="12.75">
      <c r="B24" s="43"/>
      <c r="C24" s="46"/>
      <c r="D24" s="46"/>
      <c r="E24" s="46"/>
      <c r="F24" s="46"/>
      <c r="G24" s="49"/>
    </row>
    <row r="25" spans="2:7" ht="12.75">
      <c r="B25" s="43"/>
      <c r="C25" s="46"/>
      <c r="D25" s="46"/>
      <c r="E25" s="46"/>
      <c r="F25" s="46"/>
      <c r="G25" s="49"/>
    </row>
    <row r="26" spans="2:7" ht="12.75">
      <c r="B26" s="43" t="s">
        <v>205</v>
      </c>
      <c r="C26" s="46"/>
      <c r="D26" s="46"/>
      <c r="E26" s="46"/>
      <c r="F26" s="46">
        <f>SUM(F16:F25)</f>
        <v>53278.1</v>
      </c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8" t="s">
        <v>213</v>
      </c>
      <c r="C28" s="46"/>
      <c r="D28" s="46"/>
      <c r="E28" s="46"/>
      <c r="F28" s="46">
        <f>F16*G28</f>
        <v>10655.62</v>
      </c>
      <c r="G28" s="49">
        <v>0.2</v>
      </c>
    </row>
    <row r="29" spans="2:7" ht="12.75">
      <c r="B29" s="43" t="s">
        <v>214</v>
      </c>
      <c r="C29" s="46"/>
      <c r="D29" s="46"/>
      <c r="E29" s="46"/>
      <c r="F29" s="46">
        <f>F26*G29</f>
        <v>15983.429999999998</v>
      </c>
      <c r="G29" s="49">
        <v>0.3</v>
      </c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3" t="s">
        <v>215</v>
      </c>
      <c r="C31" s="46"/>
      <c r="D31" s="46"/>
      <c r="E31" s="46"/>
      <c r="F31" s="46">
        <f>SUM(F26,F28:F29)</f>
        <v>79917.15</v>
      </c>
      <c r="G31" s="49"/>
    </row>
    <row r="32" spans="2:7" ht="13.5" thickBot="1">
      <c r="B32" s="40"/>
      <c r="C32" s="50"/>
      <c r="D32" s="50"/>
      <c r="E32" s="50"/>
      <c r="F32" s="50"/>
      <c r="G32" s="40"/>
    </row>
    <row r="33" ht="12.75">
      <c r="G33" s="51"/>
    </row>
    <row r="34" spans="2:7" ht="15.75">
      <c r="B34" s="52" t="s">
        <v>216</v>
      </c>
      <c r="G34" s="51"/>
    </row>
    <row r="35" spans="2:7" ht="15.75">
      <c r="B35" s="52" t="s">
        <v>217</v>
      </c>
      <c r="G35" s="51"/>
    </row>
    <row r="36" spans="2:7" ht="15.75">
      <c r="B36" s="52"/>
      <c r="G36" s="51"/>
    </row>
    <row r="37" spans="2:7" ht="12.75">
      <c r="B37" s="53" t="s">
        <v>230</v>
      </c>
      <c r="D37" s="33"/>
      <c r="E37" s="33"/>
      <c r="G37" s="54">
        <f>F31/E11</f>
        <v>4.657176573426573</v>
      </c>
    </row>
    <row r="38" spans="2:7" ht="12.75">
      <c r="B38" s="53"/>
      <c r="D38" s="33"/>
      <c r="E38" s="33"/>
      <c r="G38" s="54"/>
    </row>
    <row r="39" spans="2:7" ht="15.75">
      <c r="B39" s="55" t="s">
        <v>305</v>
      </c>
      <c r="C39" s="56"/>
      <c r="D39" s="52"/>
      <c r="F39" s="72" t="s">
        <v>231</v>
      </c>
      <c r="G39" s="57">
        <f>ROUND(F31/E11,1)</f>
        <v>4.7</v>
      </c>
    </row>
    <row r="40" spans="2:7" ht="12.75">
      <c r="B40" s="51"/>
      <c r="G40" s="51"/>
    </row>
    <row r="41" ht="12.75">
      <c r="G41" s="51"/>
    </row>
    <row r="42" ht="12.75">
      <c r="B42" s="58"/>
    </row>
    <row r="44" spans="4:7" ht="12.75">
      <c r="D44" s="33"/>
      <c r="E44" s="33"/>
      <c r="G44" s="54"/>
    </row>
    <row r="45" spans="4:7" ht="12.75">
      <c r="D45" s="33"/>
      <c r="E45" s="33"/>
      <c r="G45" s="54"/>
    </row>
    <row r="46" spans="2:7" ht="12.75">
      <c r="B46" s="58"/>
      <c r="D46" s="33"/>
      <c r="E46" s="33"/>
      <c r="G46" s="59"/>
    </row>
    <row r="49" ht="12.75">
      <c r="D49" s="60" t="s">
        <v>223</v>
      </c>
    </row>
  </sheetData>
  <printOptions/>
  <pageMargins left="0.54" right="0.19" top="1" bottom="1" header="0.4921259845" footer="0.4921259845"/>
  <pageSetup fitToHeight="1" fitToWidth="1" horizontalDpi="180" verticalDpi="180" orientation="portrait" paperSize="9" r:id="rId1"/>
  <headerFooter alignWithMargins="0">
    <oddHeader>&amp;CKalk_06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B1:G49"/>
  <sheetViews>
    <sheetView showGridLines="0" workbookViewId="0" topLeftCell="A1">
      <selection activeCell="D69" sqref="D69"/>
    </sheetView>
  </sheetViews>
  <sheetFormatPr defaultColWidth="9.00390625" defaultRowHeight="12.75"/>
  <cols>
    <col min="1" max="1" width="1.75390625" style="33" customWidth="1"/>
    <col min="2" max="2" width="23.75390625" style="33" customWidth="1"/>
    <col min="3" max="3" width="10.75390625" style="34" customWidth="1"/>
    <col min="4" max="4" width="7.75390625" style="34" customWidth="1"/>
    <col min="5" max="5" width="8.625" style="34" customWidth="1"/>
    <col min="6" max="6" width="15.875" style="34" customWidth="1"/>
    <col min="7" max="7" width="16.75390625" style="33" customWidth="1"/>
    <col min="8" max="16384" width="9.125" style="33" customWidth="1"/>
  </cols>
  <sheetData>
    <row r="1" spans="2:4" ht="12.75">
      <c r="B1" s="4" t="s">
        <v>280</v>
      </c>
      <c r="D1" s="60" t="s">
        <v>221</v>
      </c>
    </row>
    <row r="3" spans="2:7" ht="12.75">
      <c r="B3" s="35" t="s">
        <v>226</v>
      </c>
      <c r="E3" s="60" t="s">
        <v>228</v>
      </c>
      <c r="G3" s="36">
        <v>38757</v>
      </c>
    </row>
    <row r="5" ht="13.5" thickBot="1"/>
    <row r="6" spans="2:7" ht="12.75">
      <c r="B6" s="37" t="s">
        <v>189</v>
      </c>
      <c r="C6" s="38" t="s">
        <v>190</v>
      </c>
      <c r="D6" s="38" t="s">
        <v>191</v>
      </c>
      <c r="E6" s="38" t="s">
        <v>192</v>
      </c>
      <c r="F6" s="38" t="s">
        <v>193</v>
      </c>
      <c r="G6" s="39" t="s">
        <v>194</v>
      </c>
    </row>
    <row r="7" spans="2:7" ht="13.5" thickBot="1">
      <c r="B7" s="40"/>
      <c r="C7" s="41" t="s">
        <v>195</v>
      </c>
      <c r="D7" s="42"/>
      <c r="E7" s="42" t="s">
        <v>196</v>
      </c>
      <c r="F7" s="42" t="s">
        <v>197</v>
      </c>
      <c r="G7" s="40"/>
    </row>
    <row r="8" spans="2:7" ht="12.75">
      <c r="B8" s="43" t="s">
        <v>198</v>
      </c>
      <c r="C8" s="44">
        <v>51250</v>
      </c>
      <c r="D8" s="45" t="s">
        <v>199</v>
      </c>
      <c r="E8" s="46">
        <v>4</v>
      </c>
      <c r="F8" s="45">
        <f>C8/E8</f>
        <v>12812.5</v>
      </c>
      <c r="G8" s="47"/>
    </row>
    <row r="9" spans="2:7" ht="12.75">
      <c r="B9" s="43" t="s">
        <v>200</v>
      </c>
      <c r="C9" s="46">
        <v>29180</v>
      </c>
      <c r="D9" s="45" t="s">
        <v>199</v>
      </c>
      <c r="E9" s="46">
        <v>1</v>
      </c>
      <c r="F9" s="45">
        <f>C9/E9</f>
        <v>29180</v>
      </c>
      <c r="G9" s="47"/>
    </row>
    <row r="10" spans="2:7" ht="12.75">
      <c r="B10" s="48" t="s">
        <v>201</v>
      </c>
      <c r="C10" s="46">
        <v>2452</v>
      </c>
      <c r="D10" s="45" t="s">
        <v>199</v>
      </c>
      <c r="E10" s="46">
        <v>1</v>
      </c>
      <c r="F10" s="45">
        <f>C10/E10</f>
        <v>2452</v>
      </c>
      <c r="G10" s="47"/>
    </row>
    <row r="11" spans="2:7" ht="12.75">
      <c r="B11" s="48" t="s">
        <v>202</v>
      </c>
      <c r="C11" s="46">
        <v>0.39</v>
      </c>
      <c r="D11" s="45" t="s">
        <v>203</v>
      </c>
      <c r="E11" s="46">
        <v>25740</v>
      </c>
      <c r="F11" s="46">
        <f>C11*E11</f>
        <v>10038.6</v>
      </c>
      <c r="G11" s="47"/>
    </row>
    <row r="12" spans="2:7" ht="12.75">
      <c r="B12" s="48" t="s">
        <v>204</v>
      </c>
      <c r="C12" s="46">
        <v>1046</v>
      </c>
      <c r="D12" s="45" t="s">
        <v>203</v>
      </c>
      <c r="E12" s="46">
        <v>5</v>
      </c>
      <c r="F12" s="46">
        <f>C12*E12</f>
        <v>5230</v>
      </c>
      <c r="G12" s="47"/>
    </row>
    <row r="13" spans="2:7" ht="12.75">
      <c r="B13" s="43"/>
      <c r="C13" s="46"/>
      <c r="D13" s="46"/>
      <c r="E13" s="46"/>
      <c r="F13" s="46"/>
      <c r="G13" s="47"/>
    </row>
    <row r="14" spans="2:7" ht="12.75">
      <c r="B14" s="43"/>
      <c r="C14" s="46"/>
      <c r="D14" s="46"/>
      <c r="E14" s="46"/>
      <c r="F14" s="46"/>
      <c r="G14" s="47"/>
    </row>
    <row r="15" spans="2:7" ht="12.75">
      <c r="B15" s="43"/>
      <c r="C15" s="46"/>
      <c r="D15" s="46"/>
      <c r="E15" s="46"/>
      <c r="F15" s="46"/>
      <c r="G15" s="47"/>
    </row>
    <row r="16" spans="2:7" ht="12.75">
      <c r="B16" s="43" t="s">
        <v>205</v>
      </c>
      <c r="C16" s="46"/>
      <c r="D16" s="46"/>
      <c r="E16" s="46"/>
      <c r="F16" s="46">
        <f>SUM(F8:F15)</f>
        <v>59713.1</v>
      </c>
      <c r="G16" s="47"/>
    </row>
    <row r="17" spans="2:7" ht="12.75">
      <c r="B17" s="43"/>
      <c r="C17" s="46"/>
      <c r="D17" s="46"/>
      <c r="E17" s="46"/>
      <c r="F17" s="46"/>
      <c r="G17" s="47"/>
    </row>
    <row r="18" spans="2:7" ht="12.75">
      <c r="B18" s="43"/>
      <c r="C18" s="46"/>
      <c r="D18" s="46"/>
      <c r="E18" s="46"/>
      <c r="F18" s="46"/>
      <c r="G18" s="47"/>
    </row>
    <row r="19" spans="2:7" ht="12.75">
      <c r="B19" s="43"/>
      <c r="C19" s="46"/>
      <c r="D19" s="46"/>
      <c r="E19" s="46"/>
      <c r="F19" s="46"/>
      <c r="G19" s="49"/>
    </row>
    <row r="20" spans="2:7" ht="12.75">
      <c r="B20" s="43"/>
      <c r="C20" s="46"/>
      <c r="D20" s="46"/>
      <c r="E20" s="46"/>
      <c r="F20" s="46"/>
      <c r="G20" s="49"/>
    </row>
    <row r="21" spans="2:7" ht="12.75">
      <c r="B21" s="43"/>
      <c r="C21" s="46"/>
      <c r="D21" s="46"/>
      <c r="E21" s="46"/>
      <c r="F21" s="46"/>
      <c r="G21" s="49"/>
    </row>
    <row r="22" spans="2:7" ht="12.75">
      <c r="B22" s="43"/>
      <c r="C22" s="46"/>
      <c r="D22" s="46"/>
      <c r="E22" s="46"/>
      <c r="F22" s="46"/>
      <c r="G22" s="49"/>
    </row>
    <row r="23" spans="2:7" ht="12.75">
      <c r="B23" s="43"/>
      <c r="C23" s="46"/>
      <c r="D23" s="46"/>
      <c r="E23" s="46"/>
      <c r="F23" s="46"/>
      <c r="G23" s="49"/>
    </row>
    <row r="24" spans="2:7" ht="12.75">
      <c r="B24" s="43"/>
      <c r="C24" s="46"/>
      <c r="D24" s="46"/>
      <c r="E24" s="46"/>
      <c r="F24" s="46"/>
      <c r="G24" s="49"/>
    </row>
    <row r="25" spans="2:7" ht="12.75">
      <c r="B25" s="43"/>
      <c r="C25" s="46"/>
      <c r="D25" s="46"/>
      <c r="E25" s="46"/>
      <c r="F25" s="46"/>
      <c r="G25" s="49"/>
    </row>
    <row r="26" spans="2:7" ht="12.75">
      <c r="B26" s="43" t="s">
        <v>205</v>
      </c>
      <c r="C26" s="46"/>
      <c r="D26" s="46"/>
      <c r="E26" s="46"/>
      <c r="F26" s="46">
        <f>SUM(F16:F25)</f>
        <v>59713.1</v>
      </c>
      <c r="G26" s="49"/>
    </row>
    <row r="27" spans="2:7" ht="12.75">
      <c r="B27" s="43"/>
      <c r="C27" s="46"/>
      <c r="D27" s="46"/>
      <c r="E27" s="46"/>
      <c r="F27" s="46"/>
      <c r="G27" s="49"/>
    </row>
    <row r="28" spans="2:7" ht="12.75">
      <c r="B28" s="48" t="s">
        <v>213</v>
      </c>
      <c r="C28" s="46"/>
      <c r="D28" s="46"/>
      <c r="E28" s="46"/>
      <c r="F28" s="46">
        <f>F16*G28</f>
        <v>11942.62</v>
      </c>
      <c r="G28" s="49">
        <v>0.2</v>
      </c>
    </row>
    <row r="29" spans="2:7" ht="12.75">
      <c r="B29" s="43" t="s">
        <v>214</v>
      </c>
      <c r="C29" s="46"/>
      <c r="D29" s="46"/>
      <c r="E29" s="46"/>
      <c r="F29" s="46">
        <f>F26*G29</f>
        <v>17913.93</v>
      </c>
      <c r="G29" s="49">
        <v>0.3</v>
      </c>
    </row>
    <row r="30" spans="2:7" ht="12.75">
      <c r="B30" s="43"/>
      <c r="C30" s="46"/>
      <c r="D30" s="46"/>
      <c r="E30" s="46"/>
      <c r="F30" s="46"/>
      <c r="G30" s="49"/>
    </row>
    <row r="31" spans="2:7" ht="12.75">
      <c r="B31" s="43" t="s">
        <v>215</v>
      </c>
      <c r="C31" s="46"/>
      <c r="D31" s="46"/>
      <c r="E31" s="46"/>
      <c r="F31" s="46">
        <f>SUM(F26,F28:F29)</f>
        <v>89569.65</v>
      </c>
      <c r="G31" s="49"/>
    </row>
    <row r="32" spans="2:7" ht="13.5" thickBot="1">
      <c r="B32" s="40"/>
      <c r="C32" s="50"/>
      <c r="D32" s="50"/>
      <c r="E32" s="50"/>
      <c r="F32" s="50"/>
      <c r="G32" s="40"/>
    </row>
    <row r="33" ht="12.75">
      <c r="G33" s="51"/>
    </row>
    <row r="34" spans="2:7" ht="15.75">
      <c r="B34" s="52" t="s">
        <v>216</v>
      </c>
      <c r="G34" s="51"/>
    </row>
    <row r="35" spans="2:7" ht="15.75">
      <c r="B35" s="52" t="s">
        <v>217</v>
      </c>
      <c r="G35" s="51"/>
    </row>
    <row r="36" spans="2:7" ht="15.75">
      <c r="B36" s="52"/>
      <c r="G36" s="51"/>
    </row>
    <row r="37" spans="2:7" ht="12.75">
      <c r="B37" s="53" t="s">
        <v>282</v>
      </c>
      <c r="D37" s="33"/>
      <c r="E37" s="33"/>
      <c r="G37" s="54">
        <f>F31/E11</f>
        <v>3.479784382284382</v>
      </c>
    </row>
    <row r="38" spans="2:7" ht="12.75">
      <c r="B38" s="53"/>
      <c r="D38" s="33"/>
      <c r="E38" s="33"/>
      <c r="G38" s="54"/>
    </row>
    <row r="39" spans="2:7" ht="15.75">
      <c r="B39" s="55" t="s">
        <v>303</v>
      </c>
      <c r="C39" s="56"/>
      <c r="D39" s="52"/>
      <c r="E39" s="52" t="s">
        <v>231</v>
      </c>
      <c r="F39" s="56"/>
      <c r="G39" s="57">
        <f>ROUND(F31/E11,1)</f>
        <v>3.5</v>
      </c>
    </row>
    <row r="40" spans="2:7" ht="12.75">
      <c r="B40" s="51"/>
      <c r="G40" s="51"/>
    </row>
    <row r="41" ht="12.75">
      <c r="G41" s="51"/>
    </row>
    <row r="42" ht="12.75">
      <c r="B42" s="58"/>
    </row>
    <row r="44" spans="4:7" ht="12.75">
      <c r="D44" s="33"/>
      <c r="E44" s="33"/>
      <c r="G44" s="54"/>
    </row>
    <row r="45" spans="4:7" ht="12.75">
      <c r="D45" s="33"/>
      <c r="E45" s="33"/>
      <c r="G45" s="54"/>
    </row>
    <row r="46" spans="2:7" ht="12.75">
      <c r="B46" s="58"/>
      <c r="D46" s="33"/>
      <c r="E46" s="33"/>
      <c r="G46" s="59"/>
    </row>
    <row r="49" ht="12.75">
      <c r="D49" s="34" t="s">
        <v>220</v>
      </c>
    </row>
  </sheetData>
  <printOptions/>
  <pageMargins left="0.53" right="0.19" top="1" bottom="1" header="0.4921259845" footer="0.4921259845"/>
  <pageSetup horizontalDpi="180" verticalDpi="180" orientation="portrait" paperSize="9" r:id="rId1"/>
  <headerFooter alignWithMargins="0">
    <oddHeader>&amp;CKalk_06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 CHKO Šumava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Nožička ing.</dc:creator>
  <cp:keywords/>
  <dc:description/>
  <cp:lastModifiedBy>Stefanov</cp:lastModifiedBy>
  <cp:lastPrinted>2007-01-29T06:02:13Z</cp:lastPrinted>
  <dcterms:created xsi:type="dcterms:W3CDTF">2006-01-18T07:08:19Z</dcterms:created>
  <dcterms:modified xsi:type="dcterms:W3CDTF">2009-08-25T10:19:16Z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